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drawings/drawing9.xml" ContentType="application/vnd.openxmlformats-officedocument.drawing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drawings/drawing10.xml" ContentType="application/vnd.openxmlformats-officedocument.drawing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480" yWindow="24" windowWidth="22056" windowHeight="9552"/>
  </bookViews>
  <sheets>
    <sheet name="Summary" sheetId="10" r:id="rId1"/>
    <sheet name="2018" sheetId="1" r:id="rId2"/>
    <sheet name="2017" sheetId="2" r:id="rId3"/>
    <sheet name="2016" sheetId="3" r:id="rId4"/>
    <sheet name="2015" sheetId="4" r:id="rId5"/>
    <sheet name="2014" sheetId="5" r:id="rId6"/>
    <sheet name="2013" sheetId="6" r:id="rId7"/>
    <sheet name="2012" sheetId="7" r:id="rId8"/>
    <sheet name="2011" sheetId="8" r:id="rId9"/>
    <sheet name="2010" sheetId="9" r:id="rId10"/>
  </sheets>
  <calcPr calcId="125725"/>
</workbook>
</file>

<file path=xl/calcChain.xml><?xml version="1.0" encoding="utf-8"?>
<calcChain xmlns="http://schemas.openxmlformats.org/spreadsheetml/2006/main">
  <c r="K18" i="10"/>
  <c r="K19"/>
  <c r="K20"/>
  <c r="K21"/>
  <c r="K17"/>
  <c r="J18"/>
  <c r="J19"/>
  <c r="J20"/>
  <c r="J21"/>
  <c r="J17"/>
  <c r="I18"/>
  <c r="I19"/>
  <c r="I20"/>
  <c r="I21"/>
  <c r="I17"/>
  <c r="H18"/>
  <c r="H19"/>
  <c r="H20"/>
  <c r="H21"/>
  <c r="H17"/>
  <c r="G18"/>
  <c r="G19"/>
  <c r="G20"/>
  <c r="G21"/>
  <c r="G17"/>
  <c r="F18"/>
  <c r="F19"/>
  <c r="F20"/>
  <c r="F21"/>
  <c r="F17"/>
  <c r="E18"/>
  <c r="E19"/>
  <c r="E20"/>
  <c r="E21"/>
  <c r="E17"/>
  <c r="D18"/>
  <c r="D19"/>
  <c r="D20"/>
  <c r="D21"/>
  <c r="D17"/>
  <c r="G22" i="1"/>
  <c r="G22" i="2"/>
  <c r="G22" i="3"/>
  <c r="G22" i="4"/>
  <c r="G22" i="5"/>
  <c r="G22" i="6"/>
  <c r="G22" i="7"/>
  <c r="G22" i="8"/>
  <c r="G22" i="9"/>
  <c r="G4" i="10"/>
  <c r="G5"/>
  <c r="G6"/>
  <c r="G7"/>
  <c r="G8"/>
  <c r="G9"/>
  <c r="G10"/>
  <c r="G11"/>
  <c r="G3"/>
  <c r="F4"/>
  <c r="F5"/>
  <c r="F6"/>
  <c r="F7"/>
  <c r="F8"/>
  <c r="F9"/>
  <c r="F10"/>
  <c r="F11"/>
  <c r="F3"/>
  <c r="E4"/>
  <c r="E5"/>
  <c r="E6"/>
  <c r="E7"/>
  <c r="E8"/>
  <c r="E9"/>
  <c r="E10"/>
  <c r="E11"/>
  <c r="E3"/>
  <c r="D4"/>
  <c r="D5"/>
  <c r="D6"/>
  <c r="D7"/>
  <c r="D8"/>
  <c r="D9"/>
  <c r="D10"/>
  <c r="D11"/>
  <c r="D3"/>
  <c r="C18"/>
  <c r="C19"/>
  <c r="C20"/>
  <c r="C21"/>
  <c r="C17"/>
  <c r="C4"/>
  <c r="C5"/>
  <c r="C6"/>
  <c r="C7"/>
  <c r="C8"/>
  <c r="C9"/>
  <c r="C10"/>
  <c r="C11"/>
  <c r="C3"/>
  <c r="D16"/>
  <c r="E16"/>
  <c r="F16"/>
  <c r="G16"/>
  <c r="H16"/>
  <c r="I16"/>
  <c r="J16"/>
  <c r="K16"/>
  <c r="E6" i="3"/>
  <c r="E13" s="1"/>
  <c r="F9" s="1"/>
  <c r="D23" i="9"/>
  <c r="C23"/>
  <c r="E21"/>
  <c r="G21" s="1"/>
  <c r="E20"/>
  <c r="E19"/>
  <c r="G19" s="1"/>
  <c r="E18"/>
  <c r="G18" s="1"/>
  <c r="E17"/>
  <c r="G17" s="1"/>
  <c r="E13"/>
  <c r="C13"/>
  <c r="D9" s="1"/>
  <c r="K9" i="10" s="1"/>
  <c r="F11" i="9"/>
  <c r="F10"/>
  <c r="F9"/>
  <c r="F8"/>
  <c r="F7"/>
  <c r="F6"/>
  <c r="F5"/>
  <c r="F4"/>
  <c r="F3"/>
  <c r="F13" s="1"/>
  <c r="D23" i="8"/>
  <c r="C23"/>
  <c r="E21"/>
  <c r="G21" s="1"/>
  <c r="E20"/>
  <c r="G20" s="1"/>
  <c r="E19"/>
  <c r="G19" s="1"/>
  <c r="E18"/>
  <c r="G18" s="1"/>
  <c r="E17"/>
  <c r="E13"/>
  <c r="C13"/>
  <c r="D9" s="1"/>
  <c r="J9" i="10" s="1"/>
  <c r="F11" i="8"/>
  <c r="F10"/>
  <c r="F9"/>
  <c r="F8"/>
  <c r="F7"/>
  <c r="F6"/>
  <c r="F5"/>
  <c r="F4"/>
  <c r="F13" s="1"/>
  <c r="F3"/>
  <c r="D23" i="7"/>
  <c r="C23"/>
  <c r="E21"/>
  <c r="G21" s="1"/>
  <c r="E20"/>
  <c r="G20" s="1"/>
  <c r="E19"/>
  <c r="G19" s="1"/>
  <c r="E18"/>
  <c r="E17"/>
  <c r="G17" s="1"/>
  <c r="E13"/>
  <c r="F8" s="1"/>
  <c r="C13"/>
  <c r="D8" s="1"/>
  <c r="I8" i="10" s="1"/>
  <c r="F11" i="7"/>
  <c r="F10"/>
  <c r="F7"/>
  <c r="F6"/>
  <c r="F3"/>
  <c r="D23" i="6"/>
  <c r="C23"/>
  <c r="E21"/>
  <c r="G21" s="1"/>
  <c r="E20"/>
  <c r="E19"/>
  <c r="G19" s="1"/>
  <c r="E18"/>
  <c r="G18" s="1"/>
  <c r="E17"/>
  <c r="G17" s="1"/>
  <c r="E13"/>
  <c r="C13"/>
  <c r="D9" s="1"/>
  <c r="H9" i="10" s="1"/>
  <c r="F11" i="6"/>
  <c r="F10"/>
  <c r="F9"/>
  <c r="F8"/>
  <c r="F7"/>
  <c r="F6"/>
  <c r="F5"/>
  <c r="F4"/>
  <c r="F13" s="1"/>
  <c r="F3"/>
  <c r="D23" i="5"/>
  <c r="C23"/>
  <c r="E21"/>
  <c r="G21" s="1"/>
  <c r="E20"/>
  <c r="G20" s="1"/>
  <c r="E19"/>
  <c r="E18"/>
  <c r="G18" s="1"/>
  <c r="E17"/>
  <c r="G17" s="1"/>
  <c r="E13"/>
  <c r="F9" s="1"/>
  <c r="C13"/>
  <c r="D10" s="1"/>
  <c r="D23" i="4"/>
  <c r="C23"/>
  <c r="G21"/>
  <c r="E21"/>
  <c r="E20"/>
  <c r="G20" s="1"/>
  <c r="E19"/>
  <c r="E18"/>
  <c r="G18" s="1"/>
  <c r="E17"/>
  <c r="G17" s="1"/>
  <c r="E13"/>
  <c r="F9" s="1"/>
  <c r="C13"/>
  <c r="D10" s="1"/>
  <c r="D23" i="3"/>
  <c r="C23"/>
  <c r="E21"/>
  <c r="G21" s="1"/>
  <c r="E20"/>
  <c r="G20" s="1"/>
  <c r="E19"/>
  <c r="E18"/>
  <c r="G18" s="1"/>
  <c r="E17"/>
  <c r="G17" s="1"/>
  <c r="C13"/>
  <c r="D10" s="1"/>
  <c r="D23" i="2"/>
  <c r="C23"/>
  <c r="E21"/>
  <c r="G21" s="1"/>
  <c r="E20"/>
  <c r="E19"/>
  <c r="G19" s="1"/>
  <c r="E18"/>
  <c r="G18" s="1"/>
  <c r="E17"/>
  <c r="G17" s="1"/>
  <c r="E13"/>
  <c r="F11" s="1"/>
  <c r="C13"/>
  <c r="D9" s="1"/>
  <c r="F4" i="1"/>
  <c r="F8"/>
  <c r="F9"/>
  <c r="F10"/>
  <c r="F11"/>
  <c r="F3"/>
  <c r="E13"/>
  <c r="F7" s="1"/>
  <c r="F21"/>
  <c r="F22" s="1"/>
  <c r="F18"/>
  <c r="F19"/>
  <c r="F20"/>
  <c r="F17"/>
  <c r="E23"/>
  <c r="D23"/>
  <c r="C23"/>
  <c r="E19"/>
  <c r="G19" s="1"/>
  <c r="E20"/>
  <c r="G20" s="1"/>
  <c r="E21"/>
  <c r="G21" s="1"/>
  <c r="G18"/>
  <c r="G17"/>
  <c r="E18"/>
  <c r="E17"/>
  <c r="D4"/>
  <c r="D6"/>
  <c r="D7"/>
  <c r="D8"/>
  <c r="D9"/>
  <c r="D10"/>
  <c r="D11"/>
  <c r="D3"/>
  <c r="C13"/>
  <c r="D5" s="1"/>
  <c r="D13" s="1"/>
  <c r="D4" i="9" l="1"/>
  <c r="K4" i="10" s="1"/>
  <c r="D8" i="9"/>
  <c r="K8" i="10" s="1"/>
  <c r="E23" i="9"/>
  <c r="F17" s="1"/>
  <c r="E23" i="8"/>
  <c r="F20" s="1"/>
  <c r="D10"/>
  <c r="J10" i="10" s="1"/>
  <c r="D4" i="8"/>
  <c r="J4" i="10" s="1"/>
  <c r="D8" i="8"/>
  <c r="J8" i="10" s="1"/>
  <c r="D6" i="8"/>
  <c r="J6" i="10" s="1"/>
  <c r="E23" i="7"/>
  <c r="F21" s="1"/>
  <c r="D7"/>
  <c r="I7" i="10" s="1"/>
  <c r="D6" i="7"/>
  <c r="I6" i="10" s="1"/>
  <c r="D4" i="7"/>
  <c r="I4" i="10" s="1"/>
  <c r="D11" i="7"/>
  <c r="I11" i="10" s="1"/>
  <c r="D10" i="7"/>
  <c r="I10" i="10" s="1"/>
  <c r="D9" i="7"/>
  <c r="I9" i="10" s="1"/>
  <c r="D5" i="7"/>
  <c r="I5" i="10" s="1"/>
  <c r="D3" i="7"/>
  <c r="E23" i="6"/>
  <c r="F17" s="1"/>
  <c r="D11" i="5"/>
  <c r="D9"/>
  <c r="D6"/>
  <c r="D5"/>
  <c r="D3"/>
  <c r="E23"/>
  <c r="F19" s="1"/>
  <c r="D8"/>
  <c r="D7"/>
  <c r="D4"/>
  <c r="E23" i="4"/>
  <c r="F19" s="1"/>
  <c r="D11"/>
  <c r="D8"/>
  <c r="D7"/>
  <c r="D3"/>
  <c r="D5"/>
  <c r="D4"/>
  <c r="D9"/>
  <c r="E23" i="3"/>
  <c r="F17" s="1"/>
  <c r="D8"/>
  <c r="D7"/>
  <c r="D9"/>
  <c r="D5"/>
  <c r="D4"/>
  <c r="D3"/>
  <c r="D11"/>
  <c r="F4" i="2"/>
  <c r="F7"/>
  <c r="F5"/>
  <c r="E23"/>
  <c r="F18" s="1"/>
  <c r="F10"/>
  <c r="F9"/>
  <c r="F8"/>
  <c r="F6"/>
  <c r="F3"/>
  <c r="D4"/>
  <c r="D8"/>
  <c r="G20" i="9"/>
  <c r="D3"/>
  <c r="D7"/>
  <c r="K7" i="10" s="1"/>
  <c r="D11" i="9"/>
  <c r="K11" i="10" s="1"/>
  <c r="D10" i="9"/>
  <c r="K10" i="10" s="1"/>
  <c r="D6" i="9"/>
  <c r="K6" i="10" s="1"/>
  <c r="D5" i="9"/>
  <c r="K5" i="10" s="1"/>
  <c r="D3" i="8"/>
  <c r="D7"/>
  <c r="J7" i="10" s="1"/>
  <c r="D11" i="8"/>
  <c r="J11" i="10" s="1"/>
  <c r="G17" i="8"/>
  <c r="D5"/>
  <c r="J5" i="10" s="1"/>
  <c r="F13" i="7"/>
  <c r="F5"/>
  <c r="F9"/>
  <c r="F4"/>
  <c r="G18"/>
  <c r="D4" i="6"/>
  <c r="H4" i="10" s="1"/>
  <c r="D8" i="6"/>
  <c r="H8" i="10" s="1"/>
  <c r="G20" i="6"/>
  <c r="D3"/>
  <c r="D7"/>
  <c r="H7" i="10" s="1"/>
  <c r="D11" i="6"/>
  <c r="H11" i="10" s="1"/>
  <c r="D6" i="6"/>
  <c r="H6" i="10" s="1"/>
  <c r="D10" i="6"/>
  <c r="H10" i="10" s="1"/>
  <c r="D5" i="6"/>
  <c r="H5" i="10" s="1"/>
  <c r="F18" i="5"/>
  <c r="F4"/>
  <c r="F8"/>
  <c r="F3"/>
  <c r="F7"/>
  <c r="F11"/>
  <c r="F6"/>
  <c r="F10"/>
  <c r="G19"/>
  <c r="F5"/>
  <c r="F4" i="4"/>
  <c r="F8"/>
  <c r="F3"/>
  <c r="F7"/>
  <c r="F11"/>
  <c r="F6"/>
  <c r="F10"/>
  <c r="D6"/>
  <c r="G19"/>
  <c r="F5"/>
  <c r="F4" i="3"/>
  <c r="F8"/>
  <c r="F3"/>
  <c r="F7"/>
  <c r="F11"/>
  <c r="F6"/>
  <c r="F10"/>
  <c r="D6"/>
  <c r="G19"/>
  <c r="F5"/>
  <c r="G20" i="2"/>
  <c r="D3"/>
  <c r="D7"/>
  <c r="D11"/>
  <c r="D6"/>
  <c r="D10"/>
  <c r="D5"/>
  <c r="F13" i="1"/>
  <c r="F5"/>
  <c r="F6"/>
  <c r="F18" i="9" l="1"/>
  <c r="F21"/>
  <c r="F19"/>
  <c r="F20"/>
  <c r="D13"/>
  <c r="K3" i="10"/>
  <c r="F19" i="8"/>
  <c r="F21"/>
  <c r="F18"/>
  <c r="F17"/>
  <c r="D13"/>
  <c r="J3" i="10"/>
  <c r="F18" i="7"/>
  <c r="F17"/>
  <c r="F20"/>
  <c r="F19"/>
  <c r="D13"/>
  <c r="I3" i="10"/>
  <c r="F18" i="6"/>
  <c r="F20"/>
  <c r="F21"/>
  <c r="F19"/>
  <c r="D13"/>
  <c r="H3" i="10"/>
  <c r="F17" i="5"/>
  <c r="F21"/>
  <c r="F20"/>
  <c r="D13"/>
  <c r="F17" i="4"/>
  <c r="F22" s="1"/>
  <c r="F21"/>
  <c r="F20"/>
  <c r="F18"/>
  <c r="D13"/>
  <c r="F20" i="3"/>
  <c r="F18"/>
  <c r="F19"/>
  <c r="F21"/>
  <c r="D13"/>
  <c r="F21" i="2"/>
  <c r="F22" s="1"/>
  <c r="F13"/>
  <c r="F20"/>
  <c r="F19"/>
  <c r="F17"/>
  <c r="F13" i="5"/>
  <c r="F13" i="4"/>
  <c r="F13" i="3"/>
  <c r="D13" i="2"/>
  <c r="F22" i="9" l="1"/>
  <c r="F22" i="8"/>
  <c r="F22" i="7"/>
  <c r="F22" i="6"/>
  <c r="F22" i="5"/>
  <c r="F22" i="3"/>
</calcChain>
</file>

<file path=xl/sharedStrings.xml><?xml version="1.0" encoding="utf-8"?>
<sst xmlns="http://schemas.openxmlformats.org/spreadsheetml/2006/main" count="260" uniqueCount="44">
  <si>
    <t>Petroleum</t>
  </si>
  <si>
    <t>Natural Gas</t>
  </si>
  <si>
    <t>Coal</t>
  </si>
  <si>
    <t>Biomass</t>
  </si>
  <si>
    <t>Geothermal</t>
  </si>
  <si>
    <t>Wind</t>
  </si>
  <si>
    <t>Hydro</t>
  </si>
  <si>
    <t>Nuclear</t>
  </si>
  <si>
    <t>Solar</t>
  </si>
  <si>
    <t>2018 US Energy Source</t>
  </si>
  <si>
    <t>2018 US Energy Uses</t>
  </si>
  <si>
    <t>Transportation</t>
  </si>
  <si>
    <t>Industrial</t>
  </si>
  <si>
    <t>% Wasted</t>
  </si>
  <si>
    <t>Commercial</t>
  </si>
  <si>
    <t>Residential</t>
  </si>
  <si>
    <t>Elec Gen</t>
  </si>
  <si>
    <t>*</t>
  </si>
  <si>
    <t>Energy Units, Quads</t>
  </si>
  <si>
    <t>Uses, Quads</t>
  </si>
  <si>
    <t>Wasted, Quads</t>
  </si>
  <si>
    <t>Total, Quads</t>
  </si>
  <si>
    <t>% of Total Sources</t>
  </si>
  <si>
    <t>% of Total Uses</t>
  </si>
  <si>
    <t>*Elec Gen "Uses" is an input to the other USES therefore not included in the "Total, Quads"</t>
  </si>
  <si>
    <t>Source of Elec Gen</t>
  </si>
  <si>
    <t xml:space="preserve">  %  Source of Elec Gen</t>
  </si>
  <si>
    <t>2017 US Energy Source</t>
  </si>
  <si>
    <t>2017 US Energy Uses</t>
  </si>
  <si>
    <t>2016 US Energy Source</t>
  </si>
  <si>
    <t>2016 US Energy Uses</t>
  </si>
  <si>
    <t>US Energy Uses</t>
  </si>
  <si>
    <t>2014 US Energy Source</t>
  </si>
  <si>
    <t>2014 US Energy Uses</t>
  </si>
  <si>
    <t>2015 US Energy Source</t>
  </si>
  <si>
    <t>2015 US Energy Uses</t>
  </si>
  <si>
    <t>2011 US Energy Source</t>
  </si>
  <si>
    <t>2011 US Energy Uses</t>
  </si>
  <si>
    <t>2012 US Energy Source</t>
  </si>
  <si>
    <t>2012 US Energy Uses</t>
  </si>
  <si>
    <t>2013 US Energy Source</t>
  </si>
  <si>
    <t>2013 US Energy Uses</t>
  </si>
  <si>
    <t>US ENERGY BIG PICTURE: OVERALL SOURCES AND USES</t>
  </si>
  <si>
    <t>US Energy Sources</t>
  </si>
</sst>
</file>

<file path=xl/styles.xml><?xml version="1.0" encoding="utf-8"?>
<styleSheet xmlns="http://schemas.openxmlformats.org/spreadsheetml/2006/main">
  <numFmts count="2">
    <numFmt numFmtId="164" formatCode="0.0"/>
    <numFmt numFmtId="165" formatCode="0.0%"/>
  </numFmts>
  <fonts count="5"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20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50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36">
    <xf numFmtId="0" fontId="0" fillId="0" borderId="0" xfId="0"/>
    <xf numFmtId="0" fontId="2" fillId="0" borderId="0" xfId="0" applyFont="1" applyAlignment="1">
      <alignment wrapText="1"/>
    </xf>
    <xf numFmtId="0" fontId="0" fillId="2" borderId="2" xfId="0" applyFill="1" applyBorder="1" applyAlignment="1">
      <alignment horizontal="center" wrapText="1"/>
    </xf>
    <xf numFmtId="9" fontId="0" fillId="2" borderId="2" xfId="1" applyFont="1" applyFill="1" applyBorder="1"/>
    <xf numFmtId="0" fontId="0" fillId="0" borderId="1" xfId="0" applyBorder="1"/>
    <xf numFmtId="0" fontId="0" fillId="0" borderId="1" xfId="0" applyBorder="1" applyAlignment="1">
      <alignment horizontal="right" wrapText="1"/>
    </xf>
    <xf numFmtId="165" fontId="0" fillId="0" borderId="1" xfId="1" applyNumberFormat="1" applyFont="1" applyBorder="1"/>
    <xf numFmtId="164" fontId="0" fillId="0" borderId="1" xfId="0" applyNumberFormat="1" applyBorder="1"/>
    <xf numFmtId="9" fontId="0" fillId="0" borderId="1" xfId="0" applyNumberFormat="1" applyBorder="1"/>
    <xf numFmtId="164" fontId="0" fillId="0" borderId="3" xfId="0" applyNumberFormat="1" applyBorder="1"/>
    <xf numFmtId="0" fontId="0" fillId="0" borderId="3" xfId="0" applyBorder="1"/>
    <xf numFmtId="0" fontId="2" fillId="0" borderId="1" xfId="0" applyFont="1" applyBorder="1" applyAlignment="1">
      <alignment wrapText="1"/>
    </xf>
    <xf numFmtId="0" fontId="0" fillId="0" borderId="4" xfId="0" applyBorder="1" applyAlignment="1">
      <alignment horizontal="center" wrapText="1"/>
    </xf>
    <xf numFmtId="2" fontId="0" fillId="0" borderId="1" xfId="0" applyNumberFormat="1" applyBorder="1"/>
    <xf numFmtId="165" fontId="0" fillId="0" borderId="1" xfId="0" applyNumberFormat="1" applyBorder="1"/>
    <xf numFmtId="0" fontId="0" fillId="0" borderId="1" xfId="0" applyFill="1" applyBorder="1" applyAlignment="1">
      <alignment horizontal="center" wrapText="1"/>
    </xf>
    <xf numFmtId="0" fontId="0" fillId="0" borderId="1" xfId="0" applyBorder="1" applyAlignment="1">
      <alignment horizontal="center" wrapText="1"/>
    </xf>
    <xf numFmtId="9" fontId="0" fillId="0" borderId="3" xfId="1" applyFont="1" applyBorder="1"/>
    <xf numFmtId="9" fontId="0" fillId="2" borderId="3" xfId="1" applyFont="1" applyFill="1" applyBorder="1"/>
    <xf numFmtId="165" fontId="0" fillId="0" borderId="5" xfId="1" applyNumberFormat="1" applyFont="1" applyBorder="1"/>
    <xf numFmtId="9" fontId="0" fillId="2" borderId="6" xfId="1" applyFont="1" applyFill="1" applyBorder="1"/>
    <xf numFmtId="2" fontId="0" fillId="0" borderId="5" xfId="0" applyNumberFormat="1" applyBorder="1"/>
    <xf numFmtId="0" fontId="0" fillId="0" borderId="5" xfId="0" applyBorder="1"/>
    <xf numFmtId="165" fontId="0" fillId="2" borderId="1" xfId="1" applyNumberFormat="1" applyFont="1" applyFill="1" applyBorder="1"/>
    <xf numFmtId="165" fontId="0" fillId="3" borderId="1" xfId="1" applyNumberFormat="1" applyFont="1" applyFill="1" applyBorder="1"/>
    <xf numFmtId="165" fontId="0" fillId="4" borderId="1" xfId="1" applyNumberFormat="1" applyFont="1" applyFill="1" applyBorder="1"/>
    <xf numFmtId="165" fontId="0" fillId="4" borderId="5" xfId="1" applyNumberFormat="1" applyFont="1" applyFill="1" applyBorder="1"/>
    <xf numFmtId="164" fontId="0" fillId="0" borderId="5" xfId="0" applyNumberFormat="1" applyBorder="1"/>
    <xf numFmtId="165" fontId="0" fillId="3" borderId="5" xfId="1" applyNumberFormat="1" applyFont="1" applyFill="1" applyBorder="1"/>
    <xf numFmtId="165" fontId="0" fillId="5" borderId="1" xfId="1" applyNumberFormat="1" applyFont="1" applyFill="1" applyBorder="1"/>
    <xf numFmtId="0" fontId="2" fillId="0" borderId="0" xfId="0" applyFont="1"/>
    <xf numFmtId="0" fontId="2" fillId="0" borderId="1" xfId="0" applyFont="1" applyBorder="1" applyAlignment="1">
      <alignment horizontal="right" wrapText="1"/>
    </xf>
    <xf numFmtId="2" fontId="0" fillId="0" borderId="0" xfId="0" applyNumberFormat="1" applyBorder="1"/>
    <xf numFmtId="0" fontId="3" fillId="0" borderId="0" xfId="0" applyFont="1"/>
    <xf numFmtId="0" fontId="4" fillId="0" borderId="0" xfId="0" applyFont="1" applyAlignment="1">
      <alignment horizontal="center"/>
    </xf>
    <xf numFmtId="0" fontId="2" fillId="0" borderId="1" xfId="0" applyFont="1" applyBorder="1"/>
  </cellXfs>
  <cellStyles count="2">
    <cellStyle name="Normal" xfId="0" builtinId="0"/>
    <cellStyle name="Percent" xfId="1" builtinId="5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/>
            </a:pPr>
            <a:r>
              <a:rPr lang="en-US"/>
              <a:t>US ENERGY SUPPLY</a:t>
            </a:r>
          </a:p>
        </c:rich>
      </c:tx>
      <c:layout/>
    </c:title>
    <c:plotArea>
      <c:layout/>
      <c:lineChart>
        <c:grouping val="standard"/>
        <c:ser>
          <c:idx val="0"/>
          <c:order val="0"/>
          <c:tx>
            <c:v>Petroleum</c:v>
          </c:tx>
          <c:marker>
            <c:symbol val="none"/>
          </c:marker>
          <c:cat>
            <c:numRef>
              <c:f>Summary!$C$2:$K$2</c:f>
              <c:numCache>
                <c:formatCode>General</c:formatCode>
                <c:ptCount val="9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</c:numCache>
            </c:numRef>
          </c:cat>
          <c:val>
            <c:numRef>
              <c:f>Summary!$C$3:$K$3</c:f>
              <c:numCache>
                <c:formatCode>0.0%</c:formatCode>
                <c:ptCount val="9"/>
                <c:pt idx="0">
                  <c:v>0.36478310727984503</c:v>
                </c:pt>
                <c:pt idx="1">
                  <c:v>0.37076488180589129</c:v>
                </c:pt>
                <c:pt idx="2">
                  <c:v>0.36942898010846176</c:v>
                </c:pt>
                <c:pt idx="3">
                  <c:v>0.36667387654626177</c:v>
                </c:pt>
                <c:pt idx="4">
                  <c:v>0.3545990890471678</c:v>
                </c:pt>
                <c:pt idx="5">
                  <c:v>0.36133043719953478</c:v>
                </c:pt>
                <c:pt idx="6">
                  <c:v>0.36533237876650315</c:v>
                </c:pt>
                <c:pt idx="7">
                  <c:v>0.36281785104939668</c:v>
                </c:pt>
                <c:pt idx="8">
                  <c:v>0.36862584476756094</c:v>
                </c:pt>
              </c:numCache>
            </c:numRef>
          </c:val>
        </c:ser>
        <c:ser>
          <c:idx val="1"/>
          <c:order val="1"/>
          <c:tx>
            <c:v>Natl Gas</c:v>
          </c:tx>
          <c:marker>
            <c:symbol val="none"/>
          </c:marker>
          <c:val>
            <c:numRef>
              <c:f>Summary!$C$4:$K$4</c:f>
              <c:numCache>
                <c:formatCode>0.0%</c:formatCode>
                <c:ptCount val="9"/>
                <c:pt idx="0">
                  <c:v>0.3064573529993278</c:v>
                </c:pt>
                <c:pt idx="1">
                  <c:v>0.28677946659019216</c:v>
                </c:pt>
                <c:pt idx="2">
                  <c:v>0.29327927390226077</c:v>
                </c:pt>
                <c:pt idx="3">
                  <c:v>0.29045514939900507</c:v>
                </c:pt>
                <c:pt idx="4">
                  <c:v>0.28021479737922744</c:v>
                </c:pt>
                <c:pt idx="5">
                  <c:v>0.27382876437343662</c:v>
                </c:pt>
                <c:pt idx="6">
                  <c:v>0.27373607630919544</c:v>
                </c:pt>
                <c:pt idx="7">
                  <c:v>0.25592533969206732</c:v>
                </c:pt>
                <c:pt idx="8">
                  <c:v>0.25599016997747287</c:v>
                </c:pt>
              </c:numCache>
            </c:numRef>
          </c:val>
        </c:ser>
        <c:ser>
          <c:idx val="2"/>
          <c:order val="2"/>
          <c:tx>
            <c:v>Coal</c:v>
          </c:tx>
          <c:marker>
            <c:symbol val="none"/>
          </c:marker>
          <c:val>
            <c:numRef>
              <c:f>Summary!$C$5:$K$5</c:f>
              <c:numCache>
                <c:formatCode>0.0%</c:formatCode>
                <c:ptCount val="9"/>
                <c:pt idx="0">
                  <c:v>0.13148009015777612</c:v>
                </c:pt>
                <c:pt idx="1">
                  <c:v>0.14338973329509608</c:v>
                </c:pt>
                <c:pt idx="2">
                  <c:v>0.14612511190919658</c:v>
                </c:pt>
                <c:pt idx="3">
                  <c:v>0.15964733388952407</c:v>
                </c:pt>
                <c:pt idx="4">
                  <c:v>0.18239435902138804</c:v>
                </c:pt>
                <c:pt idx="5">
                  <c:v>0.18529766010232554</c:v>
                </c:pt>
                <c:pt idx="6">
                  <c:v>0.18319260491461539</c:v>
                </c:pt>
                <c:pt idx="7">
                  <c:v>0.20247908401340267</c:v>
                </c:pt>
                <c:pt idx="8">
                  <c:v>0.2150317427810772</c:v>
                </c:pt>
              </c:numCache>
            </c:numRef>
          </c:val>
        </c:ser>
        <c:ser>
          <c:idx val="3"/>
          <c:order val="3"/>
          <c:tx>
            <c:v>Wind</c:v>
          </c:tx>
          <c:marker>
            <c:symbol val="none"/>
          </c:marker>
          <c:val>
            <c:numRef>
              <c:f>Summary!$C$9:$K$9</c:f>
              <c:numCache>
                <c:formatCode>0.0%</c:formatCode>
                <c:ptCount val="9"/>
                <c:pt idx="0">
                  <c:v>2.5010874293170945E-2</c:v>
                </c:pt>
                <c:pt idx="1">
                  <c:v>2.4068990945962557E-2</c:v>
                </c:pt>
                <c:pt idx="2">
                  <c:v>2.1712956769605971E-2</c:v>
                </c:pt>
                <c:pt idx="3">
                  <c:v>1.8333693827313088E-2</c:v>
                </c:pt>
                <c:pt idx="4">
                  <c:v>1.7628058162402309E-2</c:v>
                </c:pt>
                <c:pt idx="5">
                  <c:v>1.6470903120206715E-2</c:v>
                </c:pt>
                <c:pt idx="6">
                  <c:v>1.4318502453096377E-2</c:v>
                </c:pt>
                <c:pt idx="7">
                  <c:v>1.2025407527699549E-2</c:v>
                </c:pt>
                <c:pt idx="8">
                  <c:v>9.4204382551710021E-3</c:v>
                </c:pt>
              </c:numCache>
            </c:numRef>
          </c:val>
        </c:ser>
        <c:ser>
          <c:idx val="4"/>
          <c:order val="4"/>
          <c:tx>
            <c:v>Solar</c:v>
          </c:tx>
          <c:marker>
            <c:symbol val="none"/>
          </c:marker>
          <c:val>
            <c:numRef>
              <c:f>Summary!$C$10:$K$10</c:f>
              <c:numCache>
                <c:formatCode>0.0%</c:formatCode>
                <c:ptCount val="9"/>
                <c:pt idx="0">
                  <c:v>9.3815492902052273E-3</c:v>
                </c:pt>
                <c:pt idx="1">
                  <c:v>7.9376459502642476E-3</c:v>
                </c:pt>
                <c:pt idx="2">
                  <c:v>6.0405239923027034E-3</c:v>
                </c:pt>
                <c:pt idx="3">
                  <c:v>4.3877267249636939E-3</c:v>
                </c:pt>
                <c:pt idx="4">
                  <c:v>4.3509715811247312E-3</c:v>
                </c:pt>
                <c:pt idx="5">
                  <c:v>3.2941806240413428E-3</c:v>
                </c:pt>
                <c:pt idx="6">
                  <c:v>2.4741529974100355E-3</c:v>
                </c:pt>
                <c:pt idx="7">
                  <c:v>1.6239439225440419E-3</c:v>
                </c:pt>
                <c:pt idx="8">
                  <c:v>1.3311488838828589E-3</c:v>
                </c:pt>
              </c:numCache>
            </c:numRef>
          </c:val>
        </c:ser>
        <c:marker val="1"/>
        <c:axId val="70238592"/>
        <c:axId val="70240896"/>
      </c:lineChart>
      <c:catAx>
        <c:axId val="70238592"/>
        <c:scaling>
          <c:orientation val="minMax"/>
        </c:scaling>
        <c:axPos val="b"/>
        <c:numFmt formatCode="General" sourceLinked="1"/>
        <c:tickLblPos val="nextTo"/>
        <c:crossAx val="70240896"/>
        <c:crosses val="autoZero"/>
        <c:auto val="1"/>
        <c:lblAlgn val="ctr"/>
        <c:lblOffset val="100"/>
      </c:catAx>
      <c:valAx>
        <c:axId val="70240896"/>
        <c:scaling>
          <c:orientation val="minMax"/>
        </c:scaling>
        <c:axPos val="l"/>
        <c:majorGridlines/>
        <c:numFmt formatCode="0.0%" sourceLinked="1"/>
        <c:tickLblPos val="nextTo"/>
        <c:crossAx val="70238592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/>
            </a:pPr>
            <a:r>
              <a:rPr lang="en-US"/>
              <a:t>SOLAR ENERGY AS A PART OF TOTAL ENERGY SUPPLY</a:t>
            </a:r>
          </a:p>
        </c:rich>
      </c:tx>
      <c:layout/>
    </c:title>
    <c:plotArea>
      <c:layout/>
      <c:lineChart>
        <c:grouping val="standard"/>
        <c:ser>
          <c:idx val="0"/>
          <c:order val="0"/>
          <c:marker>
            <c:symbol val="none"/>
          </c:marker>
          <c:cat>
            <c:numRef>
              <c:f>Summary!$C$2:$K$2</c:f>
              <c:numCache>
                <c:formatCode>General</c:formatCode>
                <c:ptCount val="9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</c:numCache>
            </c:numRef>
          </c:cat>
          <c:val>
            <c:numRef>
              <c:f>Summary!$C$10:$K$10</c:f>
              <c:numCache>
                <c:formatCode>0.0%</c:formatCode>
                <c:ptCount val="9"/>
                <c:pt idx="0">
                  <c:v>9.3815492902052273E-3</c:v>
                </c:pt>
                <c:pt idx="1">
                  <c:v>7.9376459502642476E-3</c:v>
                </c:pt>
                <c:pt idx="2">
                  <c:v>6.0405239923027034E-3</c:v>
                </c:pt>
                <c:pt idx="3">
                  <c:v>4.3877267249636939E-3</c:v>
                </c:pt>
                <c:pt idx="4">
                  <c:v>4.3509715811247312E-3</c:v>
                </c:pt>
                <c:pt idx="5">
                  <c:v>3.2941806240413428E-3</c:v>
                </c:pt>
                <c:pt idx="6">
                  <c:v>2.4741529974100355E-3</c:v>
                </c:pt>
                <c:pt idx="7">
                  <c:v>1.6239439225440419E-3</c:v>
                </c:pt>
                <c:pt idx="8">
                  <c:v>1.3311488838828589E-3</c:v>
                </c:pt>
              </c:numCache>
            </c:numRef>
          </c:val>
        </c:ser>
        <c:marker val="1"/>
        <c:axId val="120621312"/>
        <c:axId val="120632448"/>
      </c:lineChart>
      <c:catAx>
        <c:axId val="120621312"/>
        <c:scaling>
          <c:orientation val="minMax"/>
        </c:scaling>
        <c:axPos val="b"/>
        <c:numFmt formatCode="General" sourceLinked="1"/>
        <c:tickLblPos val="nextTo"/>
        <c:crossAx val="120632448"/>
        <c:crosses val="autoZero"/>
        <c:auto val="1"/>
        <c:lblAlgn val="ctr"/>
        <c:lblOffset val="100"/>
      </c:catAx>
      <c:valAx>
        <c:axId val="120632448"/>
        <c:scaling>
          <c:orientation val="minMax"/>
        </c:scaling>
        <c:axPos val="l"/>
        <c:majorGridlines/>
        <c:numFmt formatCode="0.0%" sourceLinked="1"/>
        <c:tickLblPos val="nextTo"/>
        <c:crossAx val="120621312"/>
        <c:crosses val="autoZero"/>
        <c:crossBetween val="between"/>
      </c:valAx>
    </c:plotArea>
    <c:plotVisOnly val="1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129540</xdr:colOff>
      <xdr:row>1</xdr:row>
      <xdr:rowOff>76200</xdr:rowOff>
    </xdr:from>
    <xdr:to>
      <xdr:col>20</xdr:col>
      <xdr:colOff>266700</xdr:colOff>
      <xdr:row>22</xdr:row>
      <xdr:rowOff>175260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662940</xdr:colOff>
      <xdr:row>24</xdr:row>
      <xdr:rowOff>22860</xdr:rowOff>
    </xdr:from>
    <xdr:to>
      <xdr:col>7</xdr:col>
      <xdr:colOff>175260</xdr:colOff>
      <xdr:row>37</xdr:row>
      <xdr:rowOff>190500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1</xdr:row>
      <xdr:rowOff>0</xdr:rowOff>
    </xdr:from>
    <xdr:to>
      <xdr:col>20</xdr:col>
      <xdr:colOff>426720</xdr:colOff>
      <xdr:row>27</xdr:row>
      <xdr:rowOff>121920</xdr:rowOff>
    </xdr:to>
    <xdr:pic>
      <xdr:nvPicPr>
        <xdr:cNvPr id="8193" name="Picture 1" descr="https://flowcharts.llnl.gov/content/assets/images/charts/Energy/Energy_2010_United-States_US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3920" y="198120"/>
          <a:ext cx="9144000" cy="6096000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0</xdr:row>
      <xdr:rowOff>38100</xdr:rowOff>
    </xdr:from>
    <xdr:to>
      <xdr:col>20</xdr:col>
      <xdr:colOff>426720</xdr:colOff>
      <xdr:row>23</xdr:row>
      <xdr:rowOff>318172</xdr:rowOff>
    </xdr:to>
    <xdr:pic>
      <xdr:nvPicPr>
        <xdr:cNvPr id="2" name="Picture 1" descr="https://flowcharts.llnl.gov/content/assets/images/energy/us/Energy_US_2018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5000"/>
        <a:stretch>
          <a:fillRect/>
        </a:stretch>
      </xdr:blipFill>
      <xdr:spPr bwMode="auto">
        <a:xfrm>
          <a:off x="4693920" y="38100"/>
          <a:ext cx="9144000" cy="5661397"/>
        </a:xfrm>
        <a:prstGeom prst="rect">
          <a:avLst/>
        </a:prstGeom>
        <a:noFill/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1</xdr:row>
      <xdr:rowOff>0</xdr:rowOff>
    </xdr:from>
    <xdr:to>
      <xdr:col>20</xdr:col>
      <xdr:colOff>426720</xdr:colOff>
      <xdr:row>23</xdr:row>
      <xdr:rowOff>131258</xdr:rowOff>
    </xdr:to>
    <xdr:pic>
      <xdr:nvPicPr>
        <xdr:cNvPr id="1025" name="Picture 1" descr="https://flowcharts.llnl.gov/content/assets/images/charts/Energy/Energy_2017_United-States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3920" y="198120"/>
          <a:ext cx="9144000" cy="5312858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7620</xdr:colOff>
      <xdr:row>1</xdr:row>
      <xdr:rowOff>30481</xdr:rowOff>
    </xdr:from>
    <xdr:to>
      <xdr:col>20</xdr:col>
      <xdr:colOff>434340</xdr:colOff>
      <xdr:row>23</xdr:row>
      <xdr:rowOff>160552</xdr:rowOff>
    </xdr:to>
    <xdr:pic>
      <xdr:nvPicPr>
        <xdr:cNvPr id="2049" name="Picture 1" descr="https://flowcharts.llnl.gov/content/assets/images/charts/Energy/Energy_2016_United-States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01540" y="228601"/>
          <a:ext cx="9144000" cy="5311671"/>
        </a:xfrm>
        <a:prstGeom prst="rect">
          <a:avLst/>
        </a:prstGeom>
        <a:noFill/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1</xdr:row>
      <xdr:rowOff>1</xdr:rowOff>
    </xdr:from>
    <xdr:to>
      <xdr:col>20</xdr:col>
      <xdr:colOff>426720</xdr:colOff>
      <xdr:row>23</xdr:row>
      <xdr:rowOff>130072</xdr:rowOff>
    </xdr:to>
    <xdr:pic>
      <xdr:nvPicPr>
        <xdr:cNvPr id="3073" name="Picture 1" descr="https://flowcharts.llnl.gov/content/assets/images/charts/Energy/Energy_2015_United-States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3920" y="198121"/>
          <a:ext cx="9144000" cy="5311671"/>
        </a:xfrm>
        <a:prstGeom prst="rect">
          <a:avLst/>
        </a:prstGeom>
        <a:noFill/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15240</xdr:colOff>
      <xdr:row>0</xdr:row>
      <xdr:rowOff>0</xdr:rowOff>
    </xdr:from>
    <xdr:to>
      <xdr:col>20</xdr:col>
      <xdr:colOff>441960</xdr:colOff>
      <xdr:row>26</xdr:row>
      <xdr:rowOff>121920</xdr:rowOff>
    </xdr:to>
    <xdr:pic>
      <xdr:nvPicPr>
        <xdr:cNvPr id="4097" name="Picture 1" descr="https://flowcharts.llnl.gov/content/assets/images/charts/Energy/Energy_2014_United-States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052060" y="0"/>
          <a:ext cx="9144000" cy="6096000"/>
        </a:xfrm>
        <a:prstGeom prst="rect">
          <a:avLst/>
        </a:prstGeom>
        <a:noFill/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1</xdr:row>
      <xdr:rowOff>0</xdr:rowOff>
    </xdr:from>
    <xdr:to>
      <xdr:col>20</xdr:col>
      <xdr:colOff>426720</xdr:colOff>
      <xdr:row>27</xdr:row>
      <xdr:rowOff>121920</xdr:rowOff>
    </xdr:to>
    <xdr:pic>
      <xdr:nvPicPr>
        <xdr:cNvPr id="5121" name="Picture 1" descr="https://flowcharts.llnl.gov/content/assets/images/charts/Energy/Energy_2013_United-States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3920" y="198120"/>
          <a:ext cx="9144000" cy="6096000"/>
        </a:xfrm>
        <a:prstGeom prst="rect">
          <a:avLst/>
        </a:prstGeom>
        <a:noFill/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30480</xdr:colOff>
      <xdr:row>1</xdr:row>
      <xdr:rowOff>0</xdr:rowOff>
    </xdr:from>
    <xdr:to>
      <xdr:col>20</xdr:col>
      <xdr:colOff>457200</xdr:colOff>
      <xdr:row>27</xdr:row>
      <xdr:rowOff>121920</xdr:rowOff>
    </xdr:to>
    <xdr:pic>
      <xdr:nvPicPr>
        <xdr:cNvPr id="6145" name="Picture 1" descr="https://flowcharts.llnl.gov/content/assets/images/charts/Energy/Energy_2012_United-States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067300" y="198120"/>
          <a:ext cx="9144000" cy="6096000"/>
        </a:xfrm>
        <a:prstGeom prst="rect">
          <a:avLst/>
        </a:prstGeom>
        <a:noFill/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1</xdr:row>
      <xdr:rowOff>0</xdr:rowOff>
    </xdr:from>
    <xdr:to>
      <xdr:col>20</xdr:col>
      <xdr:colOff>426720</xdr:colOff>
      <xdr:row>27</xdr:row>
      <xdr:rowOff>121920</xdr:rowOff>
    </xdr:to>
    <xdr:pic>
      <xdr:nvPicPr>
        <xdr:cNvPr id="7169" name="Picture 1" descr="https://flowcharts.llnl.gov/content/assets/images/charts/Energy/Energy_2011_United-States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3920" y="198120"/>
          <a:ext cx="9144000" cy="6096000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B1:K23"/>
  <sheetViews>
    <sheetView tabSelected="1" workbookViewId="0">
      <selection activeCell="L25" sqref="L25"/>
    </sheetView>
  </sheetViews>
  <sheetFormatPr defaultRowHeight="15.6"/>
  <cols>
    <col min="2" max="2" width="13.59765625" bestFit="1" customWidth="1"/>
  </cols>
  <sheetData>
    <row r="1" spans="2:11" s="33" customFormat="1" ht="24.6" customHeight="1">
      <c r="B1" s="34" t="s">
        <v>42</v>
      </c>
      <c r="C1" s="34"/>
      <c r="D1" s="34"/>
      <c r="E1" s="34"/>
      <c r="F1" s="34"/>
      <c r="G1" s="34"/>
      <c r="H1" s="34"/>
      <c r="I1" s="34"/>
      <c r="J1" s="34"/>
      <c r="K1" s="34"/>
    </row>
    <row r="2" spans="2:11" ht="31.2">
      <c r="B2" s="11" t="s">
        <v>43</v>
      </c>
      <c r="C2" s="30">
        <v>2018</v>
      </c>
      <c r="D2" s="30">
        <v>2017</v>
      </c>
      <c r="E2" s="30">
        <v>2016</v>
      </c>
      <c r="F2" s="30">
        <v>2015</v>
      </c>
      <c r="G2" s="30">
        <v>2014</v>
      </c>
      <c r="H2" s="30">
        <v>2013</v>
      </c>
      <c r="I2" s="30">
        <v>2012</v>
      </c>
      <c r="J2" s="30">
        <v>2011</v>
      </c>
      <c r="K2" s="30">
        <v>2010</v>
      </c>
    </row>
    <row r="3" spans="2:11">
      <c r="B3" s="4" t="s">
        <v>0</v>
      </c>
      <c r="C3" s="6">
        <f>'2018'!D3</f>
        <v>0.36478310727984503</v>
      </c>
      <c r="D3" s="6">
        <f>'2017'!D3</f>
        <v>0.37076488180589129</v>
      </c>
      <c r="E3" s="6">
        <f>'2016'!D3</f>
        <v>0.36942898010846176</v>
      </c>
      <c r="F3" s="6">
        <f>'2015'!D3</f>
        <v>0.36667387654626177</v>
      </c>
      <c r="G3" s="6">
        <f>'2014'!D3</f>
        <v>0.3545990890471678</v>
      </c>
      <c r="H3" s="6">
        <f>'2013'!D3</f>
        <v>0.36133043719953478</v>
      </c>
      <c r="I3" s="6">
        <f>'2012'!D3</f>
        <v>0.36533237876650315</v>
      </c>
      <c r="J3" s="6">
        <f>'2011'!D3</f>
        <v>0.36281785104939668</v>
      </c>
      <c r="K3" s="6">
        <f>'2010'!D3</f>
        <v>0.36862584476756094</v>
      </c>
    </row>
    <row r="4" spans="2:11">
      <c r="B4" s="4" t="s">
        <v>1</v>
      </c>
      <c r="C4" s="6">
        <f>'2018'!D4</f>
        <v>0.3064573529993278</v>
      </c>
      <c r="D4" s="6">
        <f>'2017'!D4</f>
        <v>0.28677946659019216</v>
      </c>
      <c r="E4" s="6">
        <f>'2016'!D4</f>
        <v>0.29327927390226077</v>
      </c>
      <c r="F4" s="6">
        <f>'2015'!D4</f>
        <v>0.29045514939900507</v>
      </c>
      <c r="G4" s="6">
        <f>'2014'!D4</f>
        <v>0.28021479737922744</v>
      </c>
      <c r="H4" s="6">
        <f>'2013'!D4</f>
        <v>0.27382876437343662</v>
      </c>
      <c r="I4" s="6">
        <f>'2012'!D4</f>
        <v>0.27373607630919544</v>
      </c>
      <c r="J4" s="6">
        <f>'2011'!D4</f>
        <v>0.25592533969206732</v>
      </c>
      <c r="K4" s="6">
        <f>'2010'!D4</f>
        <v>0.25599016997747287</v>
      </c>
    </row>
    <row r="5" spans="2:11">
      <c r="B5" s="4" t="s">
        <v>2</v>
      </c>
      <c r="C5" s="6">
        <f>'2018'!D5</f>
        <v>0.13148009015777612</v>
      </c>
      <c r="D5" s="6">
        <f>'2017'!D5</f>
        <v>0.14338973329509608</v>
      </c>
      <c r="E5" s="6">
        <f>'2016'!D5</f>
        <v>0.14612511190919658</v>
      </c>
      <c r="F5" s="6">
        <f>'2015'!D5</f>
        <v>0.15964733388952407</v>
      </c>
      <c r="G5" s="6">
        <f>'2014'!D5</f>
        <v>0.18239435902138804</v>
      </c>
      <c r="H5" s="6">
        <f>'2013'!D5</f>
        <v>0.18529766010232554</v>
      </c>
      <c r="I5" s="6">
        <f>'2012'!D5</f>
        <v>0.18319260491461539</v>
      </c>
      <c r="J5" s="6">
        <f>'2011'!D5</f>
        <v>0.20247908401340267</v>
      </c>
      <c r="K5" s="6">
        <f>'2010'!D5</f>
        <v>0.2150317427810772</v>
      </c>
    </row>
    <row r="6" spans="2:11">
      <c r="B6" s="4" t="s">
        <v>7</v>
      </c>
      <c r="C6" s="6">
        <f>'2018'!D6</f>
        <v>8.3435485784333116E-2</v>
      </c>
      <c r="D6" s="6">
        <f>'2017'!D6</f>
        <v>8.6238682453193494E-2</v>
      </c>
      <c r="E6" s="6">
        <f>'2016'!D6</f>
        <v>8.6646017061650371E-2</v>
      </c>
      <c r="F6" s="6">
        <f>'2015'!D6</f>
        <v>8.5900565460556827E-2</v>
      </c>
      <c r="G6" s="6">
        <f>'2014'!D6</f>
        <v>8.4879609533416889E-2</v>
      </c>
      <c r="H6" s="6">
        <f>'2013'!D6</f>
        <v>8.5133980502568443E-2</v>
      </c>
      <c r="I6" s="6">
        <f>'2012'!D6</f>
        <v>8.475290054957782E-2</v>
      </c>
      <c r="J6" s="6">
        <f>'2011'!D6</f>
        <v>8.4897321520340407E-2</v>
      </c>
      <c r="K6" s="6">
        <f>'2010'!D6</f>
        <v>8.6012697112430883E-2</v>
      </c>
    </row>
    <row r="7" spans="2:11">
      <c r="B7" s="4" t="s">
        <v>3</v>
      </c>
      <c r="C7" s="6">
        <f>'2018'!D7</f>
        <v>5.0713749060856503E-2</v>
      </c>
      <c r="D7" s="6">
        <f>'2017'!D7</f>
        <v>5.0288827891351556E-2</v>
      </c>
      <c r="E7" s="6">
        <f>'2016'!D7</f>
        <v>4.8879878983710129E-2</v>
      </c>
      <c r="F7" s="6">
        <f>'2015'!D7</f>
        <v>4.8512189846429569E-2</v>
      </c>
      <c r="G7" s="6">
        <f>'2014'!D7</f>
        <v>4.8706426599007535E-2</v>
      </c>
      <c r="H7" s="6">
        <f>'2013'!D7</f>
        <v>4.6221471881080091E-2</v>
      </c>
      <c r="I7" s="6">
        <f>'2012'!D7</f>
        <v>4.548230190983555E-2</v>
      </c>
      <c r="J7" s="6">
        <f>'2011'!D7</f>
        <v>4.5326536065944459E-2</v>
      </c>
      <c r="K7" s="6">
        <f>'2010'!D7</f>
        <v>3.58386237968462E-2</v>
      </c>
    </row>
    <row r="8" spans="2:11">
      <c r="B8" s="4" t="s">
        <v>6</v>
      </c>
      <c r="C8" s="6">
        <f>'2018'!D8</f>
        <v>2.6592589663490058E-2</v>
      </c>
      <c r="D8" s="6">
        <f>'2017'!D8</f>
        <v>2.8370682944815439E-2</v>
      </c>
      <c r="E8" s="6">
        <f>'2016'!D8</f>
        <v>2.5520442079916023E-2</v>
      </c>
      <c r="F8" s="6">
        <f>'2015'!D8</f>
        <v>2.3895600943464247E-2</v>
      </c>
      <c r="G8" s="6">
        <f>'2014'!D8</f>
        <v>2.516838361915243E-2</v>
      </c>
      <c r="H8" s="6">
        <f>'2013'!D8</f>
        <v>2.6353444992330742E-2</v>
      </c>
      <c r="I8" s="6">
        <f>'2012'!D8</f>
        <v>2.8321155587374448E-2</v>
      </c>
      <c r="J8" s="6">
        <f>'2011'!D8</f>
        <v>3.2581659711801346E-2</v>
      </c>
      <c r="K8" s="6">
        <f>'2010'!D8</f>
        <v>2.5599016997747286E-2</v>
      </c>
    </row>
    <row r="9" spans="2:11">
      <c r="B9" s="4" t="s">
        <v>5</v>
      </c>
      <c r="C9" s="6">
        <f>'2018'!D9</f>
        <v>2.5010874293170945E-2</v>
      </c>
      <c r="D9" s="6">
        <f>'2017'!D9</f>
        <v>2.4068990945962557E-2</v>
      </c>
      <c r="E9" s="6">
        <f>'2016'!D9</f>
        <v>2.1712956769605971E-2</v>
      </c>
      <c r="F9" s="6">
        <f>'2015'!D9</f>
        <v>1.8333693827313088E-2</v>
      </c>
      <c r="G9" s="6">
        <f>'2014'!D9</f>
        <v>1.7628058162402309E-2</v>
      </c>
      <c r="H9" s="6">
        <f>'2013'!D9</f>
        <v>1.6470903120206715E-2</v>
      </c>
      <c r="I9" s="6">
        <f>'2012'!D9</f>
        <v>1.4318502453096377E-2</v>
      </c>
      <c r="J9" s="6">
        <f>'2011'!D9</f>
        <v>1.2025407527699549E-2</v>
      </c>
      <c r="K9" s="6">
        <f>'2010'!D9</f>
        <v>9.4204382551710021E-3</v>
      </c>
    </row>
    <row r="10" spans="2:11">
      <c r="B10" s="4" t="s">
        <v>8</v>
      </c>
      <c r="C10" s="6">
        <f>'2018'!D10</f>
        <v>9.3815492902052273E-3</v>
      </c>
      <c r="D10" s="6">
        <f>'2017'!D10</f>
        <v>7.9376459502642476E-3</v>
      </c>
      <c r="E10" s="6">
        <f>'2016'!D10</f>
        <v>6.0405239923027034E-3</v>
      </c>
      <c r="F10" s="6">
        <f>'2015'!D10</f>
        <v>4.3877267249636939E-3</v>
      </c>
      <c r="G10" s="6">
        <f>'2014'!D10</f>
        <v>4.3509715811247312E-3</v>
      </c>
      <c r="H10" s="6">
        <f>'2013'!D10</f>
        <v>3.2941806240413428E-3</v>
      </c>
      <c r="I10" s="6">
        <f>'2012'!D10</f>
        <v>2.4741529974100355E-3</v>
      </c>
      <c r="J10" s="6">
        <f>'2011'!D10</f>
        <v>1.6239439225440419E-3</v>
      </c>
      <c r="K10" s="6">
        <f>'2010'!D10</f>
        <v>1.3311488838828589E-3</v>
      </c>
    </row>
    <row r="11" spans="2:11">
      <c r="B11" s="4" t="s">
        <v>4</v>
      </c>
      <c r="C11" s="6">
        <f>'2018'!D11</f>
        <v>2.1452014709952946E-3</v>
      </c>
      <c r="D11" s="6">
        <f>'2017'!D11</f>
        <v>2.1610881232332338E-3</v>
      </c>
      <c r="E11" s="6">
        <f>'2016'!D11</f>
        <v>2.3668151928954379E-3</v>
      </c>
      <c r="F11" s="6">
        <f>'2015'!D11</f>
        <v>2.1938633624818469E-3</v>
      </c>
      <c r="G11" s="6">
        <f>'2014'!D11</f>
        <v>2.0583050571128707E-3</v>
      </c>
      <c r="H11" s="6">
        <f>'2013'!D11</f>
        <v>2.0691572044759686E-3</v>
      </c>
      <c r="I11" s="6">
        <f>'2012'!D11</f>
        <v>2.3899265123918218E-3</v>
      </c>
      <c r="J11" s="6">
        <f>'2011'!D11</f>
        <v>2.3228564968035027E-3</v>
      </c>
      <c r="K11" s="6">
        <f>'2010'!D11</f>
        <v>2.1503174278107722E-3</v>
      </c>
    </row>
    <row r="12" spans="2:11">
      <c r="C12" s="32"/>
      <c r="D12" s="32"/>
      <c r="E12" s="32"/>
      <c r="F12" s="32"/>
      <c r="G12" s="32"/>
      <c r="H12" s="32"/>
      <c r="I12" s="32"/>
      <c r="J12" s="32"/>
      <c r="K12" s="32"/>
    </row>
    <row r="13" spans="2:11">
      <c r="C13" s="32"/>
      <c r="D13" s="32"/>
      <c r="E13" s="32"/>
      <c r="F13" s="32"/>
      <c r="G13" s="32"/>
      <c r="H13" s="32"/>
      <c r="I13" s="32"/>
      <c r="J13" s="32"/>
      <c r="K13" s="32"/>
    </row>
    <row r="14" spans="2:11">
      <c r="C14" s="32"/>
      <c r="D14" s="32"/>
      <c r="E14" s="32"/>
      <c r="F14" s="32"/>
      <c r="G14" s="32"/>
      <c r="H14" s="32"/>
      <c r="I14" s="32"/>
      <c r="J14" s="32"/>
      <c r="K14" s="32"/>
    </row>
    <row r="15" spans="2:11">
      <c r="C15" s="32"/>
      <c r="D15" s="32"/>
      <c r="E15" s="32"/>
      <c r="F15" s="32"/>
      <c r="G15" s="32"/>
      <c r="H15" s="32"/>
      <c r="I15" s="32"/>
      <c r="J15" s="32"/>
      <c r="K15" s="32"/>
    </row>
    <row r="16" spans="2:11" ht="31.2">
      <c r="B16" s="11" t="s">
        <v>31</v>
      </c>
      <c r="C16" s="35">
        <v>2018</v>
      </c>
      <c r="D16" s="31">
        <f t="shared" ref="D16:K16" si="0">D2</f>
        <v>2017</v>
      </c>
      <c r="E16" s="31">
        <f t="shared" si="0"/>
        <v>2016</v>
      </c>
      <c r="F16" s="31">
        <f t="shared" si="0"/>
        <v>2015</v>
      </c>
      <c r="G16" s="31">
        <f t="shared" si="0"/>
        <v>2014</v>
      </c>
      <c r="H16" s="31">
        <f t="shared" si="0"/>
        <v>2013</v>
      </c>
      <c r="I16" s="31">
        <f t="shared" si="0"/>
        <v>2012</v>
      </c>
      <c r="J16" s="31">
        <f t="shared" si="0"/>
        <v>2011</v>
      </c>
      <c r="K16" s="31">
        <f t="shared" si="0"/>
        <v>2010</v>
      </c>
    </row>
    <row r="17" spans="2:11">
      <c r="B17" s="4" t="s">
        <v>11</v>
      </c>
      <c r="C17" s="6">
        <f>'2018'!F17</f>
        <v>0.27991706161137442</v>
      </c>
      <c r="D17" s="6">
        <f>'2017'!F17</f>
        <v>0.2873645471273768</v>
      </c>
      <c r="E17" s="6">
        <f>'2016'!F17</f>
        <v>0.2865370770338373</v>
      </c>
      <c r="F17" s="6">
        <f>'2015'!F17</f>
        <v>0.28118893345675205</v>
      </c>
      <c r="G17" s="6">
        <f>'2015'!F17</f>
        <v>0.28118893345675205</v>
      </c>
      <c r="H17" s="6">
        <f>'2013'!F17</f>
        <v>0.27662630822901707</v>
      </c>
      <c r="I17" s="6">
        <f>'2012'!F17</f>
        <v>0.28052111788190803</v>
      </c>
      <c r="J17" s="6">
        <f>'2011'!F17</f>
        <v>0.27808036173055184</v>
      </c>
      <c r="K17" s="6">
        <f>'2010'!F17</f>
        <v>0.28194726166328604</v>
      </c>
    </row>
    <row r="18" spans="2:11">
      <c r="B18" s="4" t="s">
        <v>12</v>
      </c>
      <c r="C18" s="6">
        <f>'2018'!F18</f>
        <v>0.2596761453396525</v>
      </c>
      <c r="D18" s="6">
        <f>'2017'!F18</f>
        <v>0.25863831527295028</v>
      </c>
      <c r="E18" s="6">
        <f>'2016'!F18</f>
        <v>0.25197984161267101</v>
      </c>
      <c r="F18" s="6">
        <f>'2015'!F18</f>
        <v>0.25403681991154992</v>
      </c>
      <c r="G18" s="6">
        <f>'2015'!F18</f>
        <v>0.25403681991154992</v>
      </c>
      <c r="H18" s="6">
        <f>'2013'!F18</f>
        <v>0.25384773240303721</v>
      </c>
      <c r="I18" s="6">
        <f>'2012'!F18</f>
        <v>0.25078798066820762</v>
      </c>
      <c r="J18" s="6">
        <f>'2011'!F18</f>
        <v>0.24272942143664575</v>
      </c>
      <c r="K18" s="6">
        <f>'2010'!F18</f>
        <v>0.24036511156186613</v>
      </c>
    </row>
    <row r="19" spans="2:11">
      <c r="B19" s="4" t="s">
        <v>14</v>
      </c>
      <c r="C19" s="6">
        <f>'2018'!F19</f>
        <v>9.3305687203791468E-2</v>
      </c>
      <c r="D19" s="6">
        <f>'2017'!F19</f>
        <v>9.1903496217542416E-2</v>
      </c>
      <c r="E19" s="6">
        <f>'2016'!F19</f>
        <v>9.2769721279440512E-2</v>
      </c>
      <c r="F19" s="6">
        <f>'2015'!F19</f>
        <v>9.3489663684048124E-2</v>
      </c>
      <c r="G19" s="6">
        <f>'2015'!F19</f>
        <v>9.3489663684048124E-2</v>
      </c>
      <c r="H19" s="6">
        <f>'2013'!F19</f>
        <v>8.8138723578904177E-2</v>
      </c>
      <c r="I19" s="6">
        <f>'2012'!F19</f>
        <v>8.7098129859214113E-2</v>
      </c>
      <c r="J19" s="6">
        <f>'2011'!F19</f>
        <v>8.8274586373445679E-2</v>
      </c>
      <c r="K19" s="6">
        <f>'2010'!F19</f>
        <v>8.7221095334685597E-2</v>
      </c>
    </row>
    <row r="20" spans="2:11">
      <c r="B20" s="4" t="s">
        <v>15</v>
      </c>
      <c r="C20" s="6">
        <f>'2018'!F20</f>
        <v>0.11729857819905214</v>
      </c>
      <c r="D20" s="6">
        <f>'2017'!F20</f>
        <v>0.10958904109589039</v>
      </c>
      <c r="E20" s="6">
        <f>'2016'!F20</f>
        <v>0.11261956186362235</v>
      </c>
      <c r="F20" s="6">
        <f>'2015'!F20</f>
        <v>0.11519078473722101</v>
      </c>
      <c r="G20" s="6">
        <f>'2015'!F20</f>
        <v>0.11519078473722101</v>
      </c>
      <c r="H20" s="6">
        <f>'2013'!F20</f>
        <v>0.11666324646008619</v>
      </c>
      <c r="I20" s="6">
        <f>'2012'!F20</f>
        <v>0.11157806261819712</v>
      </c>
      <c r="J20" s="6">
        <f>'2011'!F20</f>
        <v>0.1175624293495016</v>
      </c>
      <c r="K20" s="6">
        <f>'2010'!F20</f>
        <v>0.11663286004056796</v>
      </c>
    </row>
    <row r="21" spans="2:11">
      <c r="B21" s="4" t="s">
        <v>16</v>
      </c>
      <c r="C21" s="6">
        <f>'2018'!F21</f>
        <v>0.24980252764612959</v>
      </c>
      <c r="D21" s="6">
        <f>'2017'!F21</f>
        <v>0.25250460028624</v>
      </c>
      <c r="E21" s="6">
        <f>'2016'!F21</f>
        <v>0.25609379821042888</v>
      </c>
      <c r="F21" s="6">
        <f>'2015'!F21</f>
        <v>0.25609379821042888</v>
      </c>
      <c r="G21" s="6">
        <f>'2015'!F21</f>
        <v>0.25609379821042888</v>
      </c>
      <c r="H21" s="6">
        <f>'2013'!F21</f>
        <v>0.26472398932895547</v>
      </c>
      <c r="I21" s="6">
        <f>'2012'!F21</f>
        <v>0.27001470897247321</v>
      </c>
      <c r="J21" s="6">
        <f>'2011'!F21</f>
        <v>0.27335320110985512</v>
      </c>
      <c r="K21" s="6">
        <f>'2010'!F21</f>
        <v>0.27383367139959436</v>
      </c>
    </row>
    <row r="22" spans="2:11">
      <c r="B22" s="4"/>
      <c r="C22" s="13"/>
      <c r="D22" s="13"/>
      <c r="E22" s="13"/>
      <c r="F22" s="13"/>
      <c r="G22" s="13"/>
      <c r="H22" s="13"/>
      <c r="I22" s="13"/>
      <c r="J22" s="13"/>
      <c r="K22" s="13"/>
    </row>
    <row r="23" spans="2:11">
      <c r="B23" s="4"/>
      <c r="C23" s="13"/>
      <c r="D23" s="13"/>
      <c r="E23" s="13"/>
      <c r="F23" s="13"/>
      <c r="G23" s="13"/>
      <c r="H23" s="13"/>
      <c r="I23" s="13"/>
      <c r="J23" s="13"/>
      <c r="K23" s="13"/>
    </row>
  </sheetData>
  <mergeCells count="1">
    <mergeCell ref="B1:K1"/>
  </mergeCell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>
  <dimension ref="B2:G25"/>
  <sheetViews>
    <sheetView topLeftCell="A3" workbookViewId="0">
      <selection activeCell="G22" sqref="G22"/>
    </sheetView>
  </sheetViews>
  <sheetFormatPr defaultRowHeight="15.6"/>
  <cols>
    <col min="2" max="2" width="14.296875" customWidth="1"/>
    <col min="5" max="5" width="8.796875" customWidth="1"/>
    <col min="7" max="7" width="7.796875" customWidth="1"/>
  </cols>
  <sheetData>
    <row r="2" spans="2:7" ht="46.8">
      <c r="B2" s="11" t="s">
        <v>9</v>
      </c>
      <c r="C2" s="5" t="s">
        <v>18</v>
      </c>
      <c r="D2" s="5" t="s">
        <v>22</v>
      </c>
      <c r="E2" s="16" t="s">
        <v>25</v>
      </c>
      <c r="F2" s="15" t="s">
        <v>26</v>
      </c>
    </row>
    <row r="3" spans="2:7">
      <c r="B3" s="4" t="s">
        <v>0</v>
      </c>
      <c r="C3" s="13">
        <v>36</v>
      </c>
      <c r="D3" s="23">
        <f>C3/$C$13</f>
        <v>0.36862584476756094</v>
      </c>
      <c r="E3" s="4">
        <v>0.24</v>
      </c>
      <c r="F3" s="6">
        <f>E3/$E$13</f>
        <v>6.2761506276150618E-3</v>
      </c>
    </row>
    <row r="4" spans="2:7">
      <c r="B4" s="4" t="s">
        <v>1</v>
      </c>
      <c r="C4" s="13">
        <v>25</v>
      </c>
      <c r="D4" s="24">
        <f>C4/$C$13</f>
        <v>0.25599016997747287</v>
      </c>
      <c r="E4" s="4">
        <v>11</v>
      </c>
      <c r="F4" s="24">
        <f>E4/$E$13</f>
        <v>0.28765690376569036</v>
      </c>
    </row>
    <row r="5" spans="2:7">
      <c r="B5" s="4" t="s">
        <v>2</v>
      </c>
      <c r="C5" s="13">
        <v>21</v>
      </c>
      <c r="D5" s="25">
        <f>C5/$C$13</f>
        <v>0.2150317427810772</v>
      </c>
      <c r="E5" s="4">
        <v>12.1</v>
      </c>
      <c r="F5" s="23">
        <f>E5/$E$13</f>
        <v>0.31642259414225937</v>
      </c>
    </row>
    <row r="6" spans="2:7">
      <c r="B6" s="4" t="s">
        <v>7</v>
      </c>
      <c r="C6" s="13">
        <v>8.4</v>
      </c>
      <c r="D6" s="6">
        <f>C6/$C$13</f>
        <v>8.6012697112430883E-2</v>
      </c>
      <c r="E6" s="4">
        <v>8.44</v>
      </c>
      <c r="F6" s="25">
        <f>E6/$E$13</f>
        <v>0.22071129707112969</v>
      </c>
    </row>
    <row r="7" spans="2:7">
      <c r="B7" s="4" t="s">
        <v>3</v>
      </c>
      <c r="C7" s="13">
        <v>3.5</v>
      </c>
      <c r="D7" s="6">
        <f>C7/$C$13</f>
        <v>3.58386237968462E-2</v>
      </c>
      <c r="E7" s="4">
        <v>0.5</v>
      </c>
      <c r="F7" s="6">
        <f>E7/$E$13</f>
        <v>1.307531380753138E-2</v>
      </c>
    </row>
    <row r="8" spans="2:7">
      <c r="B8" s="4" t="s">
        <v>6</v>
      </c>
      <c r="C8" s="13">
        <v>2.5</v>
      </c>
      <c r="D8" s="6">
        <f>C8/$C$13</f>
        <v>2.5599016997747286E-2</v>
      </c>
      <c r="E8" s="4">
        <v>2.67</v>
      </c>
      <c r="F8" s="6">
        <f>E8/$E$13</f>
        <v>6.9822175732217565E-2</v>
      </c>
    </row>
    <row r="9" spans="2:7">
      <c r="B9" s="4" t="s">
        <v>5</v>
      </c>
      <c r="C9" s="13">
        <v>0.92</v>
      </c>
      <c r="D9" s="6">
        <f>C9/$C$13</f>
        <v>9.4204382551710021E-3</v>
      </c>
      <c r="E9" s="4">
        <v>2.5299999999999998</v>
      </c>
      <c r="F9" s="6">
        <f>E9/$E$13</f>
        <v>6.6161087866108775E-2</v>
      </c>
    </row>
    <row r="10" spans="2:7">
      <c r="B10" s="4" t="s">
        <v>8</v>
      </c>
      <c r="C10" s="13">
        <v>0.13</v>
      </c>
      <c r="D10" s="6">
        <f>C10/$C$13</f>
        <v>1.3311488838828589E-3</v>
      </c>
      <c r="E10" s="4">
        <v>0.61</v>
      </c>
      <c r="F10" s="6">
        <f>E10/$E$13</f>
        <v>1.5951882845188285E-2</v>
      </c>
    </row>
    <row r="11" spans="2:7" ht="16.2" thickBot="1">
      <c r="B11" s="4" t="s">
        <v>4</v>
      </c>
      <c r="C11" s="21">
        <v>0.21</v>
      </c>
      <c r="D11" s="19">
        <f>C11/$C$13</f>
        <v>2.1503174278107722E-3</v>
      </c>
      <c r="E11" s="22">
        <v>0.15</v>
      </c>
      <c r="F11" s="19">
        <f>E11/$E$13</f>
        <v>3.9225941422594141E-3</v>
      </c>
    </row>
    <row r="12" spans="2:7" ht="16.2" thickTop="1">
      <c r="C12" s="9"/>
      <c r="D12" s="10"/>
      <c r="E12" s="10"/>
      <c r="F12" s="10"/>
    </row>
    <row r="13" spans="2:7">
      <c r="C13" s="7">
        <f>SUM(C3:C12)</f>
        <v>97.66</v>
      </c>
      <c r="D13" s="8">
        <f>SUM(D3:D12)</f>
        <v>1</v>
      </c>
      <c r="E13" s="4">
        <f>SUM(E3:E12)</f>
        <v>38.24</v>
      </c>
      <c r="F13" s="14">
        <f>SUM(F3:F12)</f>
        <v>0.99999999999999989</v>
      </c>
    </row>
    <row r="16" spans="2:7" ht="46.8">
      <c r="B16" s="1" t="s">
        <v>10</v>
      </c>
      <c r="C16" s="5" t="s">
        <v>19</v>
      </c>
      <c r="D16" s="5" t="s">
        <v>20</v>
      </c>
      <c r="E16" s="5" t="s">
        <v>21</v>
      </c>
      <c r="F16" s="5" t="s">
        <v>23</v>
      </c>
      <c r="G16" s="2" t="s">
        <v>13</v>
      </c>
    </row>
    <row r="17" spans="2:7">
      <c r="B17" s="4" t="s">
        <v>11</v>
      </c>
      <c r="C17" s="7">
        <v>5.8</v>
      </c>
      <c r="D17" s="7">
        <v>22</v>
      </c>
      <c r="E17" s="7">
        <f>C17+D17</f>
        <v>27.8</v>
      </c>
      <c r="F17" s="23">
        <f>E17/$E$23</f>
        <v>0.28194726166328604</v>
      </c>
      <c r="G17" s="3">
        <f>D17/E17</f>
        <v>0.79136690647482011</v>
      </c>
    </row>
    <row r="18" spans="2:7">
      <c r="B18" s="4" t="s">
        <v>12</v>
      </c>
      <c r="C18" s="7">
        <v>19</v>
      </c>
      <c r="D18" s="7">
        <v>4.7</v>
      </c>
      <c r="E18" s="7">
        <f>C18+D18</f>
        <v>23.7</v>
      </c>
      <c r="F18" s="24">
        <f t="shared" ref="F18:F20" si="0">E18/$E$23</f>
        <v>0.24036511156186613</v>
      </c>
      <c r="G18" s="3">
        <f>D18/E18</f>
        <v>0.19831223628691985</v>
      </c>
    </row>
    <row r="19" spans="2:7">
      <c r="B19" s="4" t="s">
        <v>14</v>
      </c>
      <c r="C19" s="7">
        <v>5.6</v>
      </c>
      <c r="D19" s="7">
        <v>3</v>
      </c>
      <c r="E19" s="7">
        <f t="shared" ref="E19:E21" si="1">C19+D19</f>
        <v>8.6</v>
      </c>
      <c r="F19" s="6">
        <f t="shared" si="0"/>
        <v>8.7221095334685597E-2</v>
      </c>
      <c r="G19" s="3">
        <f>D19/E19</f>
        <v>0.34883720930232559</v>
      </c>
    </row>
    <row r="20" spans="2:7">
      <c r="B20" s="4" t="s">
        <v>15</v>
      </c>
      <c r="C20" s="7">
        <v>7.5</v>
      </c>
      <c r="D20" s="7">
        <v>4</v>
      </c>
      <c r="E20" s="7">
        <f t="shared" si="1"/>
        <v>11.5</v>
      </c>
      <c r="F20" s="6">
        <f t="shared" si="0"/>
        <v>0.11663286004056796</v>
      </c>
      <c r="G20" s="3">
        <f>D20/E20</f>
        <v>0.34782608695652173</v>
      </c>
    </row>
    <row r="21" spans="2:7" ht="16.2" thickBot="1">
      <c r="B21" s="4" t="s">
        <v>16</v>
      </c>
      <c r="C21" s="27">
        <v>13</v>
      </c>
      <c r="D21" s="27">
        <v>27</v>
      </c>
      <c r="E21" s="27">
        <f t="shared" si="1"/>
        <v>40</v>
      </c>
      <c r="F21" s="26">
        <f>D21/$E$23</f>
        <v>0.27383367139959436</v>
      </c>
      <c r="G21" s="20">
        <f>D21/E21</f>
        <v>0.67500000000000004</v>
      </c>
    </row>
    <row r="22" spans="2:7" ht="16.2" thickTop="1">
      <c r="B22" s="4"/>
      <c r="C22" s="10"/>
      <c r="D22" s="10"/>
      <c r="E22" s="10"/>
      <c r="F22" s="17">
        <f>SUM(F17:F21)</f>
        <v>1</v>
      </c>
      <c r="G22" s="18">
        <f>G25/(F25+G25)</f>
        <v>0.61224489795918369</v>
      </c>
    </row>
    <row r="23" spans="2:7">
      <c r="B23" s="4"/>
      <c r="C23" s="4">
        <f>SUM(C17:C22)</f>
        <v>50.9</v>
      </c>
      <c r="D23" s="4">
        <f>SUM(D17:D22)</f>
        <v>60.7</v>
      </c>
      <c r="E23" s="4">
        <f>D23+C23-C21</f>
        <v>98.6</v>
      </c>
      <c r="F23" s="4" t="s">
        <v>17</v>
      </c>
    </row>
    <row r="24" spans="2:7">
      <c r="B24" s="12" t="s">
        <v>24</v>
      </c>
      <c r="C24" s="12"/>
      <c r="D24" s="12"/>
      <c r="E24" s="12"/>
    </row>
    <row r="25" spans="2:7">
      <c r="F25">
        <v>38</v>
      </c>
      <c r="G25">
        <v>60</v>
      </c>
    </row>
  </sheetData>
  <mergeCells count="1">
    <mergeCell ref="B24:E24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B2:G25"/>
  <sheetViews>
    <sheetView zoomScale="95" zoomScaleNormal="95" workbookViewId="0">
      <selection activeCell="C23" sqref="C23:E23"/>
    </sheetView>
  </sheetViews>
  <sheetFormatPr defaultRowHeight="15.6"/>
  <cols>
    <col min="2" max="2" width="14.296875" customWidth="1"/>
    <col min="5" max="5" width="8.796875" customWidth="1"/>
    <col min="7" max="7" width="7.796875" customWidth="1"/>
  </cols>
  <sheetData>
    <row r="2" spans="2:7" ht="46.8">
      <c r="B2" s="11" t="s">
        <v>9</v>
      </c>
      <c r="C2" s="5" t="s">
        <v>18</v>
      </c>
      <c r="D2" s="5" t="s">
        <v>22</v>
      </c>
      <c r="E2" s="16" t="s">
        <v>25</v>
      </c>
      <c r="F2" s="15" t="s">
        <v>26</v>
      </c>
    </row>
    <row r="3" spans="2:7">
      <c r="B3" s="4" t="s">
        <v>0</v>
      </c>
      <c r="C3" s="13">
        <v>36.9</v>
      </c>
      <c r="D3" s="23">
        <f>C3/$C$13</f>
        <v>0.36478310727984503</v>
      </c>
      <c r="E3" s="4">
        <v>0.24</v>
      </c>
      <c r="F3" s="6">
        <f>E3/$E$13</f>
        <v>6.2761506276150618E-3</v>
      </c>
    </row>
    <row r="4" spans="2:7">
      <c r="B4" s="4" t="s">
        <v>1</v>
      </c>
      <c r="C4" s="13">
        <v>31</v>
      </c>
      <c r="D4" s="24">
        <f>C4/$C$13</f>
        <v>0.3064573529993278</v>
      </c>
      <c r="E4" s="4">
        <v>11</v>
      </c>
      <c r="F4" s="24">
        <f>E4/$E$13</f>
        <v>0.28765690376569036</v>
      </c>
    </row>
    <row r="5" spans="2:7">
      <c r="B5" s="4" t="s">
        <v>2</v>
      </c>
      <c r="C5" s="13">
        <v>13.3</v>
      </c>
      <c r="D5" s="25">
        <f>C5/$C$13</f>
        <v>0.13148009015777612</v>
      </c>
      <c r="E5" s="4">
        <v>12.1</v>
      </c>
      <c r="F5" s="23">
        <f>E5/$E$13</f>
        <v>0.31642259414225937</v>
      </c>
    </row>
    <row r="6" spans="2:7">
      <c r="B6" s="4" t="s">
        <v>7</v>
      </c>
      <c r="C6" s="13">
        <v>8.44</v>
      </c>
      <c r="D6" s="6">
        <f>C6/$C$13</f>
        <v>8.3435485784333116E-2</v>
      </c>
      <c r="E6" s="4">
        <v>8.44</v>
      </c>
      <c r="F6" s="25">
        <f>E6/$E$13</f>
        <v>0.22071129707112969</v>
      </c>
    </row>
    <row r="7" spans="2:7">
      <c r="B7" s="4" t="s">
        <v>3</v>
      </c>
      <c r="C7" s="13">
        <v>5.13</v>
      </c>
      <c r="D7" s="6">
        <f>C7/$C$13</f>
        <v>5.0713749060856503E-2</v>
      </c>
      <c r="E7" s="4">
        <v>0.5</v>
      </c>
      <c r="F7" s="6">
        <f>E7/$E$13</f>
        <v>1.307531380753138E-2</v>
      </c>
    </row>
    <row r="8" spans="2:7">
      <c r="B8" s="4" t="s">
        <v>6</v>
      </c>
      <c r="C8" s="13">
        <v>2.69</v>
      </c>
      <c r="D8" s="6">
        <f>C8/$C$13</f>
        <v>2.6592589663490058E-2</v>
      </c>
      <c r="E8" s="4">
        <v>2.67</v>
      </c>
      <c r="F8" s="6">
        <f>E8/$E$13</f>
        <v>6.9822175732217565E-2</v>
      </c>
    </row>
    <row r="9" spans="2:7">
      <c r="B9" s="4" t="s">
        <v>5</v>
      </c>
      <c r="C9" s="13">
        <v>2.5299999999999998</v>
      </c>
      <c r="D9" s="6">
        <f>C9/$C$13</f>
        <v>2.5010874293170945E-2</v>
      </c>
      <c r="E9" s="4">
        <v>2.5299999999999998</v>
      </c>
      <c r="F9" s="6">
        <f>E9/$E$13</f>
        <v>6.6161087866108775E-2</v>
      </c>
    </row>
    <row r="10" spans="2:7">
      <c r="B10" s="4" t="s">
        <v>8</v>
      </c>
      <c r="C10" s="13">
        <v>0.94899999999999995</v>
      </c>
      <c r="D10" s="6">
        <f>C10/$C$13</f>
        <v>9.3815492902052273E-3</v>
      </c>
      <c r="E10" s="4">
        <v>0.61</v>
      </c>
      <c r="F10" s="6">
        <f>E10/$E$13</f>
        <v>1.5951882845188285E-2</v>
      </c>
    </row>
    <row r="11" spans="2:7" ht="16.2" thickBot="1">
      <c r="B11" s="4" t="s">
        <v>4</v>
      </c>
      <c r="C11" s="21">
        <v>0.217</v>
      </c>
      <c r="D11" s="19">
        <f>C11/$C$13</f>
        <v>2.1452014709952946E-3</v>
      </c>
      <c r="E11" s="22">
        <v>0.15</v>
      </c>
      <c r="F11" s="19">
        <f>E11/$E$13</f>
        <v>3.9225941422594141E-3</v>
      </c>
    </row>
    <row r="12" spans="2:7" ht="16.2" thickTop="1">
      <c r="C12" s="9"/>
      <c r="D12" s="10"/>
      <c r="E12" s="10"/>
      <c r="F12" s="10"/>
    </row>
    <row r="13" spans="2:7">
      <c r="C13" s="7">
        <f>SUM(C3:C12)</f>
        <v>101.15599999999999</v>
      </c>
      <c r="D13" s="8">
        <f>SUM(D3:D12)</f>
        <v>1.0000000000000002</v>
      </c>
      <c r="E13" s="4">
        <f>SUM(E3:E12)</f>
        <v>38.24</v>
      </c>
      <c r="F13" s="14">
        <f>SUM(F3:F12)</f>
        <v>0.99999999999999989</v>
      </c>
    </row>
    <row r="16" spans="2:7" ht="46.8">
      <c r="B16" s="1" t="s">
        <v>10</v>
      </c>
      <c r="C16" s="5" t="s">
        <v>19</v>
      </c>
      <c r="D16" s="5" t="s">
        <v>20</v>
      </c>
      <c r="E16" s="5" t="s">
        <v>21</v>
      </c>
      <c r="F16" s="5" t="s">
        <v>23</v>
      </c>
      <c r="G16" s="2" t="s">
        <v>13</v>
      </c>
    </row>
    <row r="17" spans="2:7">
      <c r="B17" s="4" t="s">
        <v>11</v>
      </c>
      <c r="C17" s="7">
        <v>5.95</v>
      </c>
      <c r="D17" s="7">
        <v>22.4</v>
      </c>
      <c r="E17" s="7">
        <f>C17+D17</f>
        <v>28.349999999999998</v>
      </c>
      <c r="F17" s="23">
        <f>E17/$E$23</f>
        <v>0.27991706161137442</v>
      </c>
      <c r="G17" s="3">
        <f>D17/E17</f>
        <v>0.79012345679012341</v>
      </c>
    </row>
    <row r="18" spans="2:7">
      <c r="B18" s="4" t="s">
        <v>12</v>
      </c>
      <c r="C18" s="7">
        <v>12.9</v>
      </c>
      <c r="D18" s="7">
        <v>13.4</v>
      </c>
      <c r="E18" s="7">
        <f>C18+D18</f>
        <v>26.3</v>
      </c>
      <c r="F18" s="24">
        <f t="shared" ref="F18:F21" si="0">E18/$E$23</f>
        <v>0.2596761453396525</v>
      </c>
      <c r="G18" s="3">
        <f>D18/E18</f>
        <v>0.50950570342205326</v>
      </c>
    </row>
    <row r="19" spans="2:7">
      <c r="B19" s="4" t="s">
        <v>14</v>
      </c>
      <c r="C19" s="7">
        <v>6.14</v>
      </c>
      <c r="D19" s="7">
        <v>3.31</v>
      </c>
      <c r="E19" s="7">
        <f t="shared" ref="E19:E22" si="1">C19+D19</f>
        <v>9.4499999999999993</v>
      </c>
      <c r="F19" s="6">
        <f t="shared" si="0"/>
        <v>9.3305687203791468E-2</v>
      </c>
      <c r="G19" s="3">
        <f>D19/E19</f>
        <v>0.35026455026455028</v>
      </c>
    </row>
    <row r="20" spans="2:7">
      <c r="B20" s="4" t="s">
        <v>15</v>
      </c>
      <c r="C20" s="7">
        <v>7.72</v>
      </c>
      <c r="D20" s="7">
        <v>4.16</v>
      </c>
      <c r="E20" s="7">
        <f t="shared" si="1"/>
        <v>11.879999999999999</v>
      </c>
      <c r="F20" s="6">
        <f t="shared" si="0"/>
        <v>0.11729857819905214</v>
      </c>
      <c r="G20" s="3">
        <f>D20/E20</f>
        <v>0.35016835016835018</v>
      </c>
    </row>
    <row r="21" spans="2:7" ht="16.2" thickBot="1">
      <c r="B21" s="4" t="s">
        <v>16</v>
      </c>
      <c r="C21" s="27">
        <v>12.9</v>
      </c>
      <c r="D21" s="27">
        <v>25.3</v>
      </c>
      <c r="E21" s="27">
        <f t="shared" si="1"/>
        <v>38.200000000000003</v>
      </c>
      <c r="F21" s="26">
        <f>D21/$E$23</f>
        <v>0.24980252764612959</v>
      </c>
      <c r="G21" s="20">
        <f>D21/E21</f>
        <v>0.66230366492146597</v>
      </c>
    </row>
    <row r="22" spans="2:7" ht="16.2" thickTop="1">
      <c r="B22" s="4"/>
      <c r="C22" s="10"/>
      <c r="D22" s="10"/>
      <c r="E22" s="10"/>
      <c r="F22" s="17">
        <f>SUM(F17:F21)</f>
        <v>1.0000000000000002</v>
      </c>
      <c r="G22" s="18">
        <f>G25/(F25+G25)</f>
        <v>0.6768774703557312</v>
      </c>
    </row>
    <row r="23" spans="2:7">
      <c r="B23" s="4"/>
      <c r="C23" s="7">
        <f>SUM(C17:C22)</f>
        <v>45.61</v>
      </c>
      <c r="D23" s="7">
        <f>SUM(D17:D22)</f>
        <v>68.569999999999993</v>
      </c>
      <c r="E23" s="7">
        <f>D23+C23-C21</f>
        <v>101.27999999999999</v>
      </c>
      <c r="F23" s="4" t="s">
        <v>17</v>
      </c>
    </row>
    <row r="24" spans="2:7" ht="31.8" customHeight="1">
      <c r="B24" s="12" t="s">
        <v>24</v>
      </c>
      <c r="C24" s="12"/>
      <c r="D24" s="12"/>
      <c r="E24" s="12"/>
    </row>
    <row r="25" spans="2:7">
      <c r="F25">
        <v>32.700000000000003</v>
      </c>
      <c r="G25">
        <v>68.5</v>
      </c>
    </row>
  </sheetData>
  <sortState ref="B3:F11">
    <sortCondition descending="1" ref="D3:D11"/>
  </sortState>
  <mergeCells count="1">
    <mergeCell ref="B24:E24"/>
  </mergeCells>
  <pageMargins left="0.7" right="0.7" top="0.75" bottom="0.75" header="0.3" footer="0.3"/>
  <pageSetup paperSize="122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B2:G25"/>
  <sheetViews>
    <sheetView topLeftCell="A3" workbookViewId="0">
      <selection activeCell="G26" sqref="G26"/>
    </sheetView>
  </sheetViews>
  <sheetFormatPr defaultRowHeight="15.6"/>
  <cols>
    <col min="2" max="2" width="14.296875" customWidth="1"/>
    <col min="5" max="5" width="8.796875" customWidth="1"/>
    <col min="7" max="7" width="7.796875" customWidth="1"/>
  </cols>
  <sheetData>
    <row r="2" spans="2:7" ht="46.8">
      <c r="B2" s="11" t="s">
        <v>27</v>
      </c>
      <c r="C2" s="5" t="s">
        <v>18</v>
      </c>
      <c r="D2" s="5" t="s">
        <v>22</v>
      </c>
      <c r="E2" s="16" t="s">
        <v>25</v>
      </c>
      <c r="F2" s="15" t="s">
        <v>26</v>
      </c>
    </row>
    <row r="3" spans="2:7">
      <c r="B3" s="4" t="s">
        <v>0</v>
      </c>
      <c r="C3" s="13">
        <v>36.200000000000003</v>
      </c>
      <c r="D3" s="23">
        <f>C3/$C$13</f>
        <v>0.37076488180589129</v>
      </c>
      <c r="E3" s="4">
        <v>0.21</v>
      </c>
      <c r="F3" s="6">
        <f>E3/$E$13</f>
        <v>5.6573275862068966E-3</v>
      </c>
    </row>
    <row r="4" spans="2:7">
      <c r="B4" s="4" t="s">
        <v>1</v>
      </c>
      <c r="C4" s="13">
        <v>28</v>
      </c>
      <c r="D4" s="24">
        <f>C4/$C$13</f>
        <v>0.28677946659019216</v>
      </c>
      <c r="E4" s="4">
        <v>9.5399999999999991</v>
      </c>
      <c r="F4" s="24">
        <f>E4/$E$13</f>
        <v>0.25700431034482757</v>
      </c>
    </row>
    <row r="5" spans="2:7">
      <c r="B5" s="4" t="s">
        <v>2</v>
      </c>
      <c r="C5" s="13">
        <v>14</v>
      </c>
      <c r="D5" s="25">
        <f>C5/$C$13</f>
        <v>0.14338973329509608</v>
      </c>
      <c r="E5" s="4">
        <v>12.7</v>
      </c>
      <c r="F5" s="23">
        <f>E5/$E$13</f>
        <v>0.34213362068965519</v>
      </c>
    </row>
    <row r="6" spans="2:7">
      <c r="B6" s="4" t="s">
        <v>7</v>
      </c>
      <c r="C6" s="13">
        <v>8.42</v>
      </c>
      <c r="D6" s="6">
        <f>C6/$C$13</f>
        <v>8.6238682453193494E-2</v>
      </c>
      <c r="E6" s="4">
        <v>8.42</v>
      </c>
      <c r="F6" s="25">
        <f>E6/$E$13</f>
        <v>0.22683189655172414</v>
      </c>
    </row>
    <row r="7" spans="2:7">
      <c r="B7" s="4" t="s">
        <v>3</v>
      </c>
      <c r="C7" s="13">
        <v>4.91</v>
      </c>
      <c r="D7" s="6">
        <f>C7/$C$13</f>
        <v>5.0288827891351556E-2</v>
      </c>
      <c r="E7" s="4">
        <v>0.52</v>
      </c>
      <c r="F7" s="6">
        <f>E7/$E$13</f>
        <v>1.4008620689655174E-2</v>
      </c>
    </row>
    <row r="8" spans="2:7">
      <c r="B8" s="4" t="s">
        <v>6</v>
      </c>
      <c r="C8" s="13">
        <v>2.77</v>
      </c>
      <c r="D8" s="6">
        <f>C8/$C$13</f>
        <v>2.8370682944815439E-2</v>
      </c>
      <c r="E8" s="4">
        <v>2.75</v>
      </c>
      <c r="F8" s="6">
        <f>E8/$E$13</f>
        <v>7.4084051724137942E-2</v>
      </c>
    </row>
    <row r="9" spans="2:7">
      <c r="B9" s="4" t="s">
        <v>5</v>
      </c>
      <c r="C9" s="13">
        <v>2.35</v>
      </c>
      <c r="D9" s="6">
        <f>C9/$C$13</f>
        <v>2.4068990945962557E-2</v>
      </c>
      <c r="E9" s="4">
        <v>2.35</v>
      </c>
      <c r="F9" s="6">
        <f>E9/$E$13</f>
        <v>6.3308189655172417E-2</v>
      </c>
    </row>
    <row r="10" spans="2:7">
      <c r="B10" s="4" t="s">
        <v>8</v>
      </c>
      <c r="C10" s="13">
        <v>0.77500000000000002</v>
      </c>
      <c r="D10" s="6">
        <f>C10/$C$13</f>
        <v>7.9376459502642476E-3</v>
      </c>
      <c r="E10" s="4">
        <v>0.48</v>
      </c>
      <c r="F10" s="6">
        <f>E10/$E$13</f>
        <v>1.2931034482758621E-2</v>
      </c>
    </row>
    <row r="11" spans="2:7" ht="16.2" thickBot="1">
      <c r="B11" s="4" t="s">
        <v>4</v>
      </c>
      <c r="C11" s="21">
        <v>0.21099999999999999</v>
      </c>
      <c r="D11" s="19">
        <f>C11/$C$13</f>
        <v>2.1610881232332338E-3</v>
      </c>
      <c r="E11" s="22">
        <v>0.15</v>
      </c>
      <c r="F11" s="19">
        <f>E11/$E$13</f>
        <v>4.0409482758620692E-3</v>
      </c>
    </row>
    <row r="12" spans="2:7" ht="16.2" thickTop="1">
      <c r="C12" s="9"/>
      <c r="D12" s="10"/>
      <c r="E12" s="10"/>
      <c r="F12" s="10"/>
    </row>
    <row r="13" spans="2:7">
      <c r="C13" s="7">
        <f>SUM(C3:C12)</f>
        <v>97.635999999999996</v>
      </c>
      <c r="D13" s="8">
        <f>SUM(D3:D12)</f>
        <v>1</v>
      </c>
      <c r="E13" s="4">
        <f>SUM(E3:E12)</f>
        <v>37.119999999999997</v>
      </c>
      <c r="F13" s="14">
        <f>SUM(F3:F12)</f>
        <v>1</v>
      </c>
    </row>
    <row r="16" spans="2:7" ht="46.8">
      <c r="B16" s="1" t="s">
        <v>28</v>
      </c>
      <c r="C16" s="5" t="s">
        <v>19</v>
      </c>
      <c r="D16" s="5" t="s">
        <v>20</v>
      </c>
      <c r="E16" s="5" t="s">
        <v>21</v>
      </c>
      <c r="F16" s="5" t="s">
        <v>23</v>
      </c>
      <c r="G16" s="2" t="s">
        <v>13</v>
      </c>
    </row>
    <row r="17" spans="2:7">
      <c r="B17" s="4" t="s">
        <v>11</v>
      </c>
      <c r="C17" s="13">
        <v>5.91</v>
      </c>
      <c r="D17" s="13">
        <v>22.2</v>
      </c>
      <c r="E17" s="13">
        <f>C17+D17</f>
        <v>28.11</v>
      </c>
      <c r="F17" s="23">
        <f>E17/$E$23</f>
        <v>0.2873645471273768</v>
      </c>
      <c r="G17" s="3">
        <f>D17/E17</f>
        <v>0.78975453575240129</v>
      </c>
    </row>
    <row r="18" spans="2:7">
      <c r="B18" s="4" t="s">
        <v>12</v>
      </c>
      <c r="C18" s="13">
        <v>12.4</v>
      </c>
      <c r="D18" s="13">
        <v>12.9</v>
      </c>
      <c r="E18" s="13">
        <f>C18+D18</f>
        <v>25.3</v>
      </c>
      <c r="F18" s="24">
        <f t="shared" ref="F18:F20" si="0">E18/$E$23</f>
        <v>0.25863831527295028</v>
      </c>
      <c r="G18" s="3">
        <f>D18/E18</f>
        <v>0.50988142292490124</v>
      </c>
    </row>
    <row r="19" spans="2:7">
      <c r="B19" s="4" t="s">
        <v>14</v>
      </c>
      <c r="C19" s="13">
        <v>5.84</v>
      </c>
      <c r="D19" s="13">
        <v>3.15</v>
      </c>
      <c r="E19" s="13">
        <f t="shared" ref="E19:E21" si="1">C19+D19</f>
        <v>8.99</v>
      </c>
      <c r="F19" s="6">
        <f t="shared" si="0"/>
        <v>9.1903496217542416E-2</v>
      </c>
      <c r="G19" s="3">
        <f>D19/E19</f>
        <v>0.3503893214682981</v>
      </c>
    </row>
    <row r="20" spans="2:7">
      <c r="B20" s="4" t="s">
        <v>15</v>
      </c>
      <c r="C20" s="13">
        <v>6.97</v>
      </c>
      <c r="D20" s="13">
        <v>3.75</v>
      </c>
      <c r="E20" s="13">
        <f t="shared" si="1"/>
        <v>10.719999999999999</v>
      </c>
      <c r="F20" s="6">
        <f t="shared" si="0"/>
        <v>0.10958904109589039</v>
      </c>
      <c r="G20" s="3">
        <f>D20/E20</f>
        <v>0.34981343283582095</v>
      </c>
    </row>
    <row r="21" spans="2:7" ht="16.2" thickBot="1">
      <c r="B21" s="4" t="s">
        <v>16</v>
      </c>
      <c r="C21" s="21">
        <v>12.5</v>
      </c>
      <c r="D21" s="21">
        <v>24.7</v>
      </c>
      <c r="E21" s="21">
        <f t="shared" si="1"/>
        <v>37.200000000000003</v>
      </c>
      <c r="F21" s="26">
        <f>D21/$E$23</f>
        <v>0.25250460028624</v>
      </c>
      <c r="G21" s="20">
        <f>D21/E21</f>
        <v>0.66397849462365588</v>
      </c>
    </row>
    <row r="22" spans="2:7" ht="16.2" thickTop="1">
      <c r="B22" s="4"/>
      <c r="C22" s="10"/>
      <c r="D22" s="10"/>
      <c r="E22" s="10"/>
      <c r="F22" s="17">
        <f>SUM(F17:F21)</f>
        <v>0.99999999999999989</v>
      </c>
      <c r="G22" s="18">
        <f>G25/(F25+G25)</f>
        <v>0.68200408997955009</v>
      </c>
    </row>
    <row r="23" spans="2:7">
      <c r="B23" s="4"/>
      <c r="C23" s="4">
        <f>SUM(C17:C22)</f>
        <v>43.620000000000005</v>
      </c>
      <c r="D23" s="4">
        <f>SUM(D17:D22)</f>
        <v>66.7</v>
      </c>
      <c r="E23" s="4">
        <f>D23+C23-C21</f>
        <v>97.820000000000007</v>
      </c>
      <c r="F23" s="4" t="s">
        <v>17</v>
      </c>
    </row>
    <row r="24" spans="2:7">
      <c r="B24" s="12" t="s">
        <v>24</v>
      </c>
      <c r="C24" s="12"/>
      <c r="D24" s="12"/>
      <c r="E24" s="12"/>
    </row>
    <row r="25" spans="2:7">
      <c r="F25">
        <v>31.1</v>
      </c>
      <c r="G25">
        <v>66.7</v>
      </c>
    </row>
  </sheetData>
  <mergeCells count="1">
    <mergeCell ref="B24:E24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B2:G25"/>
  <sheetViews>
    <sheetView topLeftCell="A3" workbookViewId="0">
      <selection activeCell="G26" sqref="G26"/>
    </sheetView>
  </sheetViews>
  <sheetFormatPr defaultRowHeight="15.6"/>
  <cols>
    <col min="2" max="2" width="14.296875" customWidth="1"/>
    <col min="5" max="5" width="8.796875" customWidth="1"/>
    <col min="7" max="7" width="7.796875" customWidth="1"/>
  </cols>
  <sheetData>
    <row r="2" spans="2:7" ht="46.8">
      <c r="B2" s="11" t="s">
        <v>29</v>
      </c>
      <c r="C2" s="5" t="s">
        <v>18</v>
      </c>
      <c r="D2" s="5" t="s">
        <v>22</v>
      </c>
      <c r="E2" s="16" t="s">
        <v>25</v>
      </c>
      <c r="F2" s="15" t="s">
        <v>26</v>
      </c>
    </row>
    <row r="3" spans="2:7">
      <c r="B3" s="4" t="s">
        <v>0</v>
      </c>
      <c r="C3" s="13">
        <v>35.9</v>
      </c>
      <c r="D3" s="23">
        <f>C3/$C$13</f>
        <v>0.36942898010846176</v>
      </c>
      <c r="E3" s="13">
        <v>0.24</v>
      </c>
      <c r="F3" s="6">
        <f>E3/$E$13</f>
        <v>6.3931806073521573E-3</v>
      </c>
    </row>
    <row r="4" spans="2:7">
      <c r="B4" s="4" t="s">
        <v>1</v>
      </c>
      <c r="C4" s="13">
        <v>28.5</v>
      </c>
      <c r="D4" s="24">
        <f>C4/$C$13</f>
        <v>0.29327927390226077</v>
      </c>
      <c r="E4" s="13">
        <v>10.3</v>
      </c>
      <c r="F4" s="24">
        <f>E4/$E$13</f>
        <v>0.27437400106553012</v>
      </c>
    </row>
    <row r="5" spans="2:7">
      <c r="B5" s="4" t="s">
        <v>2</v>
      </c>
      <c r="C5" s="13">
        <v>14.2</v>
      </c>
      <c r="D5" s="25">
        <f>C5/$C$13</f>
        <v>0.14612511190919658</v>
      </c>
      <c r="E5" s="13">
        <v>13</v>
      </c>
      <c r="F5" s="23">
        <f>E5/$E$13</f>
        <v>0.34629728289824191</v>
      </c>
    </row>
    <row r="6" spans="2:7">
      <c r="B6" s="4" t="s">
        <v>7</v>
      </c>
      <c r="C6" s="13">
        <v>8.42</v>
      </c>
      <c r="D6" s="6">
        <f>C6/$C$13</f>
        <v>8.6646017061650371E-2</v>
      </c>
      <c r="E6" s="13">
        <f>C6</f>
        <v>8.42</v>
      </c>
      <c r="F6" s="25">
        <f>E6/$E$13</f>
        <v>0.22429408630793821</v>
      </c>
    </row>
    <row r="7" spans="2:7">
      <c r="B7" s="4" t="s">
        <v>3</v>
      </c>
      <c r="C7" s="13">
        <v>4.75</v>
      </c>
      <c r="D7" s="6">
        <f>C7/$C$13</f>
        <v>4.8879878983710129E-2</v>
      </c>
      <c r="E7" s="13">
        <v>0.51</v>
      </c>
      <c r="F7" s="6">
        <f>E7/$E$13</f>
        <v>1.3585508790623336E-2</v>
      </c>
    </row>
    <row r="8" spans="2:7">
      <c r="B8" s="4" t="s">
        <v>6</v>
      </c>
      <c r="C8" s="13">
        <v>2.48</v>
      </c>
      <c r="D8" s="6">
        <f>C8/$C$13</f>
        <v>2.5520442079916023E-2</v>
      </c>
      <c r="E8" s="13">
        <v>2.46</v>
      </c>
      <c r="F8" s="6">
        <f>E8/$E$13</f>
        <v>6.5530101225359613E-2</v>
      </c>
    </row>
    <row r="9" spans="2:7">
      <c r="B9" s="4" t="s">
        <v>5</v>
      </c>
      <c r="C9" s="13">
        <v>2.11</v>
      </c>
      <c r="D9" s="6">
        <f>C9/$C$13</f>
        <v>2.1712956769605971E-2</v>
      </c>
      <c r="E9" s="13">
        <v>2.11</v>
      </c>
      <c r="F9" s="6">
        <f>E9/$E$13</f>
        <v>5.6206712839637719E-2</v>
      </c>
    </row>
    <row r="10" spans="2:7">
      <c r="B10" s="4" t="s">
        <v>8</v>
      </c>
      <c r="C10" s="13">
        <v>0.58699999999999997</v>
      </c>
      <c r="D10" s="6">
        <f>C10/$C$13</f>
        <v>6.0405239923027034E-3</v>
      </c>
      <c r="E10" s="13">
        <v>0.34</v>
      </c>
      <c r="F10" s="6">
        <f>E10/$E$13</f>
        <v>9.0570058604155582E-3</v>
      </c>
    </row>
    <row r="11" spans="2:7" ht="16.2" thickBot="1">
      <c r="B11" s="4" t="s">
        <v>4</v>
      </c>
      <c r="C11" s="21">
        <v>0.23</v>
      </c>
      <c r="D11" s="19">
        <f>C11/$C$13</f>
        <v>2.3668151928954379E-3</v>
      </c>
      <c r="E11" s="21">
        <v>0.16</v>
      </c>
      <c r="F11" s="19">
        <f>E11/$E$13</f>
        <v>4.2621204049014391E-3</v>
      </c>
    </row>
    <row r="12" spans="2:7" ht="16.2" thickTop="1">
      <c r="C12" s="9"/>
      <c r="D12" s="10"/>
      <c r="E12" s="10"/>
      <c r="F12" s="10"/>
    </row>
    <row r="13" spans="2:7">
      <c r="C13" s="7">
        <f>SUM(C3:C12)</f>
        <v>97.177000000000021</v>
      </c>
      <c r="D13" s="8">
        <f>SUM(D3:D12)</f>
        <v>0.99999999999999967</v>
      </c>
      <c r="E13" s="4">
        <f>SUM(E3:E12)</f>
        <v>37.54</v>
      </c>
      <c r="F13" s="14">
        <f>SUM(F3:F12)</f>
        <v>1.0000000000000002</v>
      </c>
    </row>
    <row r="16" spans="2:7" ht="46.8">
      <c r="B16" s="1" t="s">
        <v>30</v>
      </c>
      <c r="C16" s="5" t="s">
        <v>19</v>
      </c>
      <c r="D16" s="5" t="s">
        <v>20</v>
      </c>
      <c r="E16" s="5" t="s">
        <v>21</v>
      </c>
      <c r="F16" s="5" t="s">
        <v>23</v>
      </c>
      <c r="G16" s="2" t="s">
        <v>13</v>
      </c>
    </row>
    <row r="17" spans="2:7">
      <c r="B17" s="4" t="s">
        <v>11</v>
      </c>
      <c r="C17" s="13">
        <v>5.86</v>
      </c>
      <c r="D17" s="13">
        <v>22</v>
      </c>
      <c r="E17" s="13">
        <f>C17+D17</f>
        <v>27.86</v>
      </c>
      <c r="F17" s="23">
        <f>E17/$E$23</f>
        <v>0.2865370770338373</v>
      </c>
      <c r="G17" s="3">
        <f>D17/E17</f>
        <v>0.78966259870782485</v>
      </c>
    </row>
    <row r="18" spans="2:7">
      <c r="B18" s="4" t="s">
        <v>12</v>
      </c>
      <c r="C18" s="13">
        <v>12</v>
      </c>
      <c r="D18" s="13">
        <v>12.5</v>
      </c>
      <c r="E18" s="13">
        <f>C18+D18</f>
        <v>24.5</v>
      </c>
      <c r="F18" s="25">
        <f t="shared" ref="F18:F20" si="0">E18/$E$23</f>
        <v>0.25197984161267101</v>
      </c>
      <c r="G18" s="3">
        <f>D18/E18</f>
        <v>0.51020408163265307</v>
      </c>
    </row>
    <row r="19" spans="2:7">
      <c r="B19" s="4" t="s">
        <v>14</v>
      </c>
      <c r="C19" s="13">
        <v>5.86</v>
      </c>
      <c r="D19" s="13">
        <v>3.16</v>
      </c>
      <c r="E19" s="13">
        <f t="shared" ref="E19:E21" si="1">C19+D19</f>
        <v>9.02</v>
      </c>
      <c r="F19" s="6">
        <f t="shared" si="0"/>
        <v>9.2769721279440512E-2</v>
      </c>
      <c r="G19" s="3">
        <f>D19/E19</f>
        <v>0.35033259423503327</v>
      </c>
    </row>
    <row r="20" spans="2:7">
      <c r="B20" s="4" t="s">
        <v>15</v>
      </c>
      <c r="C20" s="13">
        <v>7.12</v>
      </c>
      <c r="D20" s="13">
        <v>3.83</v>
      </c>
      <c r="E20" s="13">
        <f t="shared" si="1"/>
        <v>10.95</v>
      </c>
      <c r="F20" s="6">
        <f t="shared" si="0"/>
        <v>0.11261956186362235</v>
      </c>
      <c r="G20" s="3">
        <f>D20/E20</f>
        <v>0.34977168949771692</v>
      </c>
    </row>
    <row r="21" spans="2:7" ht="16.2" thickBot="1">
      <c r="B21" s="4" t="s">
        <v>16</v>
      </c>
      <c r="C21" s="21">
        <v>12.6</v>
      </c>
      <c r="D21" s="21">
        <v>24.9</v>
      </c>
      <c r="E21" s="21">
        <f t="shared" si="1"/>
        <v>37.5</v>
      </c>
      <c r="F21" s="28">
        <f>D21/$E$23</f>
        <v>0.25609379821042888</v>
      </c>
      <c r="G21" s="20">
        <f>D21/E21</f>
        <v>0.66399999999999992</v>
      </c>
    </row>
    <row r="22" spans="2:7" ht="16.2" thickTop="1">
      <c r="B22" s="4"/>
      <c r="C22" s="10"/>
      <c r="D22" s="10"/>
      <c r="E22" s="10"/>
      <c r="F22" s="17">
        <f>SUM(F17:F21)</f>
        <v>1</v>
      </c>
      <c r="G22" s="18">
        <f>G25/(F25+G25)</f>
        <v>0.6831275720164609</v>
      </c>
    </row>
    <row r="23" spans="2:7">
      <c r="B23" s="4"/>
      <c r="C23" s="4">
        <f>SUM(C17:C22)</f>
        <v>43.44</v>
      </c>
      <c r="D23" s="4">
        <f>SUM(D17:D22)</f>
        <v>66.389999999999986</v>
      </c>
      <c r="E23" s="4">
        <f>D23+C23-C21</f>
        <v>97.22999999999999</v>
      </c>
      <c r="F23" s="4" t="s">
        <v>17</v>
      </c>
    </row>
    <row r="24" spans="2:7">
      <c r="B24" s="12" t="s">
        <v>24</v>
      </c>
      <c r="C24" s="12"/>
      <c r="D24" s="12"/>
      <c r="E24" s="12"/>
    </row>
    <row r="25" spans="2:7">
      <c r="F25">
        <v>30.8</v>
      </c>
      <c r="G25">
        <v>66.400000000000006</v>
      </c>
    </row>
  </sheetData>
  <mergeCells count="1">
    <mergeCell ref="B24:E24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>
  <dimension ref="B2:G25"/>
  <sheetViews>
    <sheetView topLeftCell="A2" workbookViewId="0">
      <selection activeCell="F25" sqref="F25"/>
    </sheetView>
  </sheetViews>
  <sheetFormatPr defaultRowHeight="15.6"/>
  <cols>
    <col min="2" max="2" width="14.296875" customWidth="1"/>
    <col min="5" max="5" width="8.796875" customWidth="1"/>
    <col min="7" max="7" width="7.796875" customWidth="1"/>
  </cols>
  <sheetData>
    <row r="2" spans="2:7" ht="46.8">
      <c r="B2" s="11" t="s">
        <v>34</v>
      </c>
      <c r="C2" s="5" t="s">
        <v>18</v>
      </c>
      <c r="D2" s="5" t="s">
        <v>22</v>
      </c>
      <c r="E2" s="16" t="s">
        <v>25</v>
      </c>
      <c r="F2" s="15" t="s">
        <v>26</v>
      </c>
    </row>
    <row r="3" spans="2:7">
      <c r="B3" s="4" t="s">
        <v>0</v>
      </c>
      <c r="C3" s="13">
        <v>35.6</v>
      </c>
      <c r="D3" s="23">
        <f>C3/$C$13</f>
        <v>0.36667387654626177</v>
      </c>
      <c r="E3" s="4">
        <v>0.24</v>
      </c>
      <c r="F3" s="6">
        <f>E3/$E$13</f>
        <v>6.2761506276150618E-3</v>
      </c>
    </row>
    <row r="4" spans="2:7">
      <c r="B4" s="4" t="s">
        <v>1</v>
      </c>
      <c r="C4" s="13">
        <v>28.2</v>
      </c>
      <c r="D4" s="24">
        <f>C4/$C$13</f>
        <v>0.29045514939900507</v>
      </c>
      <c r="E4" s="4">
        <v>11</v>
      </c>
      <c r="F4" s="24">
        <f>E4/$E$13</f>
        <v>0.28765690376569036</v>
      </c>
    </row>
    <row r="5" spans="2:7">
      <c r="B5" s="4" t="s">
        <v>2</v>
      </c>
      <c r="C5" s="13">
        <v>15.5</v>
      </c>
      <c r="D5" s="25">
        <f>C5/$C$13</f>
        <v>0.15964733388952407</v>
      </c>
      <c r="E5" s="4">
        <v>12.1</v>
      </c>
      <c r="F5" s="23">
        <f>E5/$E$13</f>
        <v>0.31642259414225937</v>
      </c>
    </row>
    <row r="6" spans="2:7">
      <c r="B6" s="4" t="s">
        <v>7</v>
      </c>
      <c r="C6" s="13">
        <v>8.34</v>
      </c>
      <c r="D6" s="6">
        <f>C6/$C$13</f>
        <v>8.5900565460556827E-2</v>
      </c>
      <c r="E6" s="4">
        <v>8.44</v>
      </c>
      <c r="F6" s="25">
        <f>E6/$E$13</f>
        <v>0.22071129707112969</v>
      </c>
    </row>
    <row r="7" spans="2:7">
      <c r="B7" s="4" t="s">
        <v>3</v>
      </c>
      <c r="C7" s="13">
        <v>4.71</v>
      </c>
      <c r="D7" s="6">
        <f>C7/$C$13</f>
        <v>4.8512189846429569E-2</v>
      </c>
      <c r="E7" s="4">
        <v>0.5</v>
      </c>
      <c r="F7" s="6">
        <f>E7/$E$13</f>
        <v>1.307531380753138E-2</v>
      </c>
    </row>
    <row r="8" spans="2:7">
      <c r="B8" s="4" t="s">
        <v>6</v>
      </c>
      <c r="C8" s="13">
        <v>2.3199999999999998</v>
      </c>
      <c r="D8" s="6">
        <f>C8/$C$13</f>
        <v>2.3895600943464247E-2</v>
      </c>
      <c r="E8" s="4">
        <v>2.67</v>
      </c>
      <c r="F8" s="6">
        <f>E8/$E$13</f>
        <v>6.9822175732217565E-2</v>
      </c>
    </row>
    <row r="9" spans="2:7">
      <c r="B9" s="4" t="s">
        <v>5</v>
      </c>
      <c r="C9" s="13">
        <v>1.78</v>
      </c>
      <c r="D9" s="6">
        <f>C9/$C$13</f>
        <v>1.8333693827313088E-2</v>
      </c>
      <c r="E9" s="4">
        <v>2.5299999999999998</v>
      </c>
      <c r="F9" s="6">
        <f>E9/$E$13</f>
        <v>6.6161087866108775E-2</v>
      </c>
    </row>
    <row r="10" spans="2:7">
      <c r="B10" s="4" t="s">
        <v>8</v>
      </c>
      <c r="C10" s="13">
        <v>0.42599999999999999</v>
      </c>
      <c r="D10" s="6">
        <f>C10/$C$13</f>
        <v>4.3877267249636939E-3</v>
      </c>
      <c r="E10" s="4">
        <v>0.61</v>
      </c>
      <c r="F10" s="6">
        <f>E10/$E$13</f>
        <v>1.5951882845188285E-2</v>
      </c>
    </row>
    <row r="11" spans="2:7" ht="16.2" thickBot="1">
      <c r="B11" s="4" t="s">
        <v>4</v>
      </c>
      <c r="C11" s="21">
        <v>0.21299999999999999</v>
      </c>
      <c r="D11" s="19">
        <f>C11/$C$13</f>
        <v>2.1938633624818469E-3</v>
      </c>
      <c r="E11" s="22">
        <v>0.15</v>
      </c>
      <c r="F11" s="19">
        <f>E11/$E$13</f>
        <v>3.9225941422594141E-3</v>
      </c>
    </row>
    <row r="12" spans="2:7" ht="16.2" thickTop="1">
      <c r="C12" s="9"/>
      <c r="D12" s="10"/>
      <c r="E12" s="10"/>
      <c r="F12" s="10"/>
    </row>
    <row r="13" spans="2:7">
      <c r="C13" s="7">
        <f>SUM(C3:C12)</f>
        <v>97.088999999999984</v>
      </c>
      <c r="D13" s="8">
        <f>SUM(D3:D12)</f>
        <v>1.0000000000000002</v>
      </c>
      <c r="E13" s="4">
        <f>SUM(E3:E12)</f>
        <v>38.24</v>
      </c>
      <c r="F13" s="14">
        <f>SUM(F3:F12)</f>
        <v>0.99999999999999989</v>
      </c>
    </row>
    <row r="16" spans="2:7" ht="46.8">
      <c r="B16" s="1" t="s">
        <v>35</v>
      </c>
      <c r="C16" s="5" t="s">
        <v>19</v>
      </c>
      <c r="D16" s="5" t="s">
        <v>20</v>
      </c>
      <c r="E16" s="5" t="s">
        <v>21</v>
      </c>
      <c r="F16" s="5" t="s">
        <v>23</v>
      </c>
      <c r="G16" s="2" t="s">
        <v>13</v>
      </c>
    </row>
    <row r="17" spans="2:7">
      <c r="B17" s="4" t="s">
        <v>11</v>
      </c>
      <c r="C17" s="4">
        <v>5.74</v>
      </c>
      <c r="D17" s="4">
        <v>21.6</v>
      </c>
      <c r="E17" s="4">
        <f>C17+D17</f>
        <v>27.340000000000003</v>
      </c>
      <c r="F17" s="23">
        <f>E17/$E$23</f>
        <v>0.28118893345675205</v>
      </c>
      <c r="G17" s="3">
        <f>D17/E17</f>
        <v>0.79005120702267739</v>
      </c>
    </row>
    <row r="18" spans="2:7">
      <c r="B18" s="4" t="s">
        <v>12</v>
      </c>
      <c r="C18" s="4">
        <v>12.1</v>
      </c>
      <c r="D18" s="4">
        <v>12.6</v>
      </c>
      <c r="E18" s="4">
        <f>C18+D18</f>
        <v>24.7</v>
      </c>
      <c r="F18" s="24">
        <f t="shared" ref="F18:F20" si="0">E18/$E$23</f>
        <v>0.25403681991154992</v>
      </c>
      <c r="G18" s="3">
        <f>D18/E18</f>
        <v>0.51012145748987858</v>
      </c>
    </row>
    <row r="19" spans="2:7">
      <c r="B19" s="4" t="s">
        <v>14</v>
      </c>
      <c r="C19" s="4">
        <v>5.91</v>
      </c>
      <c r="D19" s="4">
        <v>3.18</v>
      </c>
      <c r="E19" s="4">
        <f t="shared" ref="E19:E21" si="1">C19+D19</f>
        <v>9.09</v>
      </c>
      <c r="F19" s="6">
        <f t="shared" si="0"/>
        <v>9.3489663684048124E-2</v>
      </c>
      <c r="G19" s="3">
        <f>D19/E19</f>
        <v>0.34983498349834985</v>
      </c>
    </row>
    <row r="20" spans="2:7">
      <c r="B20" s="4" t="s">
        <v>15</v>
      </c>
      <c r="C20" s="4">
        <v>7.28</v>
      </c>
      <c r="D20" s="4">
        <v>3.92</v>
      </c>
      <c r="E20" s="4">
        <f t="shared" si="1"/>
        <v>11.2</v>
      </c>
      <c r="F20" s="6">
        <f t="shared" si="0"/>
        <v>0.11519078473722101</v>
      </c>
      <c r="G20" s="3">
        <f>D20/E20</f>
        <v>0.35000000000000003</v>
      </c>
    </row>
    <row r="21" spans="2:7" ht="16.2" thickBot="1">
      <c r="B21" s="4" t="s">
        <v>16</v>
      </c>
      <c r="C21" s="22">
        <v>12.7</v>
      </c>
      <c r="D21" s="22">
        <v>24.9</v>
      </c>
      <c r="E21" s="22">
        <f t="shared" si="1"/>
        <v>37.599999999999994</v>
      </c>
      <c r="F21" s="26">
        <f>D21/$E$23</f>
        <v>0.25609379821042888</v>
      </c>
      <c r="G21" s="20">
        <f>D21/E21</f>
        <v>0.66223404255319152</v>
      </c>
    </row>
    <row r="22" spans="2:7" ht="16.2" thickTop="1">
      <c r="B22" s="4"/>
      <c r="C22" s="10"/>
      <c r="D22" s="10"/>
      <c r="E22" s="10"/>
      <c r="F22" s="17">
        <f>SUM(F17:F21)</f>
        <v>1</v>
      </c>
      <c r="G22" s="18">
        <f>G25/(F25+G25)</f>
        <v>0.68106995884773669</v>
      </c>
    </row>
    <row r="23" spans="2:7">
      <c r="B23" s="4"/>
      <c r="C23" s="4">
        <f>SUM(C17:C22)</f>
        <v>43.730000000000004</v>
      </c>
      <c r="D23" s="4">
        <f>SUM(D17:D22)</f>
        <v>66.2</v>
      </c>
      <c r="E23" s="4">
        <f>D23+C23-C21</f>
        <v>97.23</v>
      </c>
      <c r="F23" s="4" t="s">
        <v>17</v>
      </c>
    </row>
    <row r="24" spans="2:7">
      <c r="B24" s="12" t="s">
        <v>24</v>
      </c>
      <c r="C24" s="12"/>
      <c r="D24" s="12"/>
      <c r="E24" s="12"/>
    </row>
    <row r="25" spans="2:7">
      <c r="F25">
        <v>31</v>
      </c>
      <c r="G25">
        <v>66.2</v>
      </c>
    </row>
  </sheetData>
  <mergeCells count="1">
    <mergeCell ref="B24:E24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B2:G25"/>
  <sheetViews>
    <sheetView topLeftCell="A2" workbookViewId="0">
      <selection activeCell="F25" sqref="F25"/>
    </sheetView>
  </sheetViews>
  <sheetFormatPr defaultRowHeight="15.6"/>
  <cols>
    <col min="2" max="2" width="14.296875" customWidth="1"/>
    <col min="5" max="5" width="8.796875" customWidth="1"/>
    <col min="7" max="7" width="7.796875" customWidth="1"/>
  </cols>
  <sheetData>
    <row r="2" spans="2:7" ht="46.8">
      <c r="B2" s="11" t="s">
        <v>32</v>
      </c>
      <c r="C2" s="5" t="s">
        <v>18</v>
      </c>
      <c r="D2" s="5" t="s">
        <v>22</v>
      </c>
      <c r="E2" s="16" t="s">
        <v>25</v>
      </c>
      <c r="F2" s="15" t="s">
        <v>26</v>
      </c>
    </row>
    <row r="3" spans="2:7">
      <c r="B3" s="4" t="s">
        <v>0</v>
      </c>
      <c r="C3" s="13">
        <v>34.799999999999997</v>
      </c>
      <c r="D3" s="23">
        <f>C3/$C$13</f>
        <v>0.3545990890471678</v>
      </c>
      <c r="E3" s="4">
        <v>0.24</v>
      </c>
      <c r="F3" s="6">
        <f>E3/$E$13</f>
        <v>6.2761506276150618E-3</v>
      </c>
    </row>
    <row r="4" spans="2:7">
      <c r="B4" s="4" t="s">
        <v>1</v>
      </c>
      <c r="C4" s="13">
        <v>27.5</v>
      </c>
      <c r="D4" s="24">
        <f>C4/$C$13</f>
        <v>0.28021479737922744</v>
      </c>
      <c r="E4" s="4">
        <v>11</v>
      </c>
      <c r="F4" s="24">
        <f>E4/$E$13</f>
        <v>0.28765690376569036</v>
      </c>
    </row>
    <row r="5" spans="2:7">
      <c r="B5" s="4" t="s">
        <v>2</v>
      </c>
      <c r="C5" s="13">
        <v>17.899999999999999</v>
      </c>
      <c r="D5" s="25">
        <f>C5/$C$13</f>
        <v>0.18239435902138804</v>
      </c>
      <c r="E5" s="4">
        <v>12.1</v>
      </c>
      <c r="F5" s="23">
        <f>E5/$E$13</f>
        <v>0.31642259414225937</v>
      </c>
    </row>
    <row r="6" spans="2:7">
      <c r="B6" s="4" t="s">
        <v>7</v>
      </c>
      <c r="C6" s="13">
        <v>8.33</v>
      </c>
      <c r="D6" s="6">
        <f>C6/$C$13</f>
        <v>8.4879609533416889E-2</v>
      </c>
      <c r="E6" s="4">
        <v>8.44</v>
      </c>
      <c r="F6" s="25">
        <f>E6/$E$13</f>
        <v>0.22071129707112969</v>
      </c>
    </row>
    <row r="7" spans="2:7">
      <c r="B7" s="4" t="s">
        <v>3</v>
      </c>
      <c r="C7" s="13">
        <v>4.78</v>
      </c>
      <c r="D7" s="6">
        <f>C7/$C$13</f>
        <v>4.8706426599007535E-2</v>
      </c>
      <c r="E7" s="4">
        <v>0.5</v>
      </c>
      <c r="F7" s="6">
        <f>E7/$E$13</f>
        <v>1.307531380753138E-2</v>
      </c>
    </row>
    <row r="8" spans="2:7">
      <c r="B8" s="4" t="s">
        <v>6</v>
      </c>
      <c r="C8" s="13">
        <v>2.4700000000000002</v>
      </c>
      <c r="D8" s="6">
        <f>C8/$C$13</f>
        <v>2.516838361915243E-2</v>
      </c>
      <c r="E8" s="4">
        <v>2.67</v>
      </c>
      <c r="F8" s="6">
        <f>E8/$E$13</f>
        <v>6.9822175732217565E-2</v>
      </c>
    </row>
    <row r="9" spans="2:7">
      <c r="B9" s="4" t="s">
        <v>5</v>
      </c>
      <c r="C9" s="13">
        <v>1.73</v>
      </c>
      <c r="D9" s="6">
        <f>C9/$C$13</f>
        <v>1.7628058162402309E-2</v>
      </c>
      <c r="E9" s="4">
        <v>2.5299999999999998</v>
      </c>
      <c r="F9" s="6">
        <f>E9/$E$13</f>
        <v>6.6161087866108775E-2</v>
      </c>
    </row>
    <row r="10" spans="2:7">
      <c r="B10" s="4" t="s">
        <v>8</v>
      </c>
      <c r="C10" s="13">
        <v>0.42699999999999999</v>
      </c>
      <c r="D10" s="6">
        <f>C10/$C$13</f>
        <v>4.3509715811247312E-3</v>
      </c>
      <c r="E10" s="4">
        <v>0.61</v>
      </c>
      <c r="F10" s="6">
        <f>E10/$E$13</f>
        <v>1.5951882845188285E-2</v>
      </c>
    </row>
    <row r="11" spans="2:7" ht="16.2" thickBot="1">
      <c r="B11" s="4" t="s">
        <v>4</v>
      </c>
      <c r="C11" s="21">
        <v>0.20200000000000001</v>
      </c>
      <c r="D11" s="19">
        <f>C11/$C$13</f>
        <v>2.0583050571128707E-3</v>
      </c>
      <c r="E11" s="22">
        <v>0.15</v>
      </c>
      <c r="F11" s="19">
        <f>E11/$E$13</f>
        <v>3.9225941422594141E-3</v>
      </c>
    </row>
    <row r="12" spans="2:7" ht="16.2" thickTop="1">
      <c r="C12" s="9"/>
      <c r="D12" s="10"/>
      <c r="E12" s="10"/>
      <c r="F12" s="10"/>
    </row>
    <row r="13" spans="2:7">
      <c r="C13" s="7">
        <f>SUM(C3:C12)</f>
        <v>98.138999999999996</v>
      </c>
      <c r="D13" s="8">
        <f>SUM(D3:D12)</f>
        <v>1</v>
      </c>
      <c r="E13" s="4">
        <f>SUM(E3:E12)</f>
        <v>38.24</v>
      </c>
      <c r="F13" s="14">
        <f>SUM(F3:F12)</f>
        <v>0.99999999999999989</v>
      </c>
    </row>
    <row r="16" spans="2:7" ht="46.8">
      <c r="B16" s="1" t="s">
        <v>33</v>
      </c>
      <c r="C16" s="5" t="s">
        <v>19</v>
      </c>
      <c r="D16" s="5" t="s">
        <v>20</v>
      </c>
      <c r="E16" s="5" t="s">
        <v>21</v>
      </c>
      <c r="F16" s="5" t="s">
        <v>23</v>
      </c>
      <c r="G16" s="2" t="s">
        <v>13</v>
      </c>
    </row>
    <row r="17" spans="2:7">
      <c r="B17" s="4" t="s">
        <v>11</v>
      </c>
      <c r="C17" s="4">
        <v>5.68</v>
      </c>
      <c r="D17" s="4">
        <v>21.4</v>
      </c>
      <c r="E17" s="4">
        <f>C17+D17</f>
        <v>27.08</v>
      </c>
      <c r="F17" s="23">
        <f>E17/$E$23</f>
        <v>0.27534316217590238</v>
      </c>
      <c r="G17" s="3">
        <f>D17/E17</f>
        <v>0.79025110782865582</v>
      </c>
    </row>
    <row r="18" spans="2:7">
      <c r="B18" s="4" t="s">
        <v>12</v>
      </c>
      <c r="C18" s="4">
        <v>19.8</v>
      </c>
      <c r="D18" s="4">
        <v>4.95</v>
      </c>
      <c r="E18" s="4">
        <f>C18+D18</f>
        <v>24.75</v>
      </c>
      <c r="F18" s="25">
        <f t="shared" ref="F18:F20" si="0">E18/$E$23</f>
        <v>0.25165226232841892</v>
      </c>
      <c r="G18" s="3">
        <f>D18/E18</f>
        <v>0.2</v>
      </c>
    </row>
    <row r="19" spans="2:7">
      <c r="B19" s="4" t="s">
        <v>14</v>
      </c>
      <c r="C19" s="4">
        <v>5.81</v>
      </c>
      <c r="D19" s="4">
        <v>3.13</v>
      </c>
      <c r="E19" s="4">
        <f t="shared" ref="E19:E21" si="1">C19+D19</f>
        <v>8.94</v>
      </c>
      <c r="F19" s="6">
        <f t="shared" si="0"/>
        <v>9.0899847483477375E-2</v>
      </c>
      <c r="G19" s="3">
        <f>D19/E19</f>
        <v>0.35011185682326623</v>
      </c>
    </row>
    <row r="20" spans="2:7">
      <c r="B20" s="4" t="s">
        <v>15</v>
      </c>
      <c r="C20" s="4">
        <v>7.66</v>
      </c>
      <c r="D20" s="4">
        <v>4.12</v>
      </c>
      <c r="E20" s="4">
        <f t="shared" si="1"/>
        <v>11.780000000000001</v>
      </c>
      <c r="F20" s="6">
        <f t="shared" si="0"/>
        <v>0.11977630910015254</v>
      </c>
      <c r="G20" s="3">
        <f>D20/E20</f>
        <v>0.34974533106960948</v>
      </c>
    </row>
    <row r="21" spans="2:7" ht="16.2" thickBot="1">
      <c r="B21" s="4" t="s">
        <v>16</v>
      </c>
      <c r="C21" s="22">
        <v>12.4</v>
      </c>
      <c r="D21" s="22">
        <v>25.8</v>
      </c>
      <c r="E21" s="22">
        <f t="shared" si="1"/>
        <v>38.200000000000003</v>
      </c>
      <c r="F21" s="28">
        <f>D21/$E$23</f>
        <v>0.26232841891204883</v>
      </c>
      <c r="G21" s="20">
        <f>D21/E21</f>
        <v>0.67539267015706805</v>
      </c>
    </row>
    <row r="22" spans="2:7" ht="16.2" thickTop="1">
      <c r="B22" s="4"/>
      <c r="C22" s="10"/>
      <c r="D22" s="10"/>
      <c r="E22" s="10"/>
      <c r="F22" s="17">
        <f>SUM(F17:F21)</f>
        <v>1</v>
      </c>
      <c r="G22" s="18">
        <f>G25/(F25+G25)</f>
        <v>0.60427263479145477</v>
      </c>
    </row>
    <row r="23" spans="2:7">
      <c r="B23" s="4"/>
      <c r="C23" s="4">
        <f>SUM(C17:C22)</f>
        <v>51.35</v>
      </c>
      <c r="D23" s="4">
        <f>SUM(D17:D22)</f>
        <v>59.399999999999991</v>
      </c>
      <c r="E23" s="4">
        <f>D23+C23-C21</f>
        <v>98.35</v>
      </c>
      <c r="F23" s="4" t="s">
        <v>17</v>
      </c>
    </row>
    <row r="24" spans="2:7">
      <c r="B24" s="12" t="s">
        <v>24</v>
      </c>
      <c r="C24" s="12"/>
      <c r="D24" s="12"/>
      <c r="E24" s="12"/>
    </row>
    <row r="25" spans="2:7">
      <c r="F25">
        <v>38.9</v>
      </c>
      <c r="G25">
        <v>59.4</v>
      </c>
    </row>
  </sheetData>
  <mergeCells count="1">
    <mergeCell ref="B24:E24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>
  <dimension ref="B2:G25"/>
  <sheetViews>
    <sheetView topLeftCell="A3" workbookViewId="0">
      <selection activeCell="G26" sqref="G26"/>
    </sheetView>
  </sheetViews>
  <sheetFormatPr defaultRowHeight="15.6"/>
  <cols>
    <col min="2" max="2" width="14.296875" customWidth="1"/>
    <col min="5" max="5" width="8.796875" customWidth="1"/>
    <col min="7" max="7" width="7.796875" customWidth="1"/>
  </cols>
  <sheetData>
    <row r="2" spans="2:7" ht="46.8">
      <c r="B2" s="11" t="s">
        <v>40</v>
      </c>
      <c r="C2" s="5" t="s">
        <v>18</v>
      </c>
      <c r="D2" s="5" t="s">
        <v>22</v>
      </c>
      <c r="E2" s="16" t="s">
        <v>25</v>
      </c>
      <c r="F2" s="15" t="s">
        <v>26</v>
      </c>
    </row>
    <row r="3" spans="2:7">
      <c r="B3" s="4" t="s">
        <v>0</v>
      </c>
      <c r="C3" s="13">
        <v>35.1</v>
      </c>
      <c r="D3" s="23">
        <f>C3/$C$13</f>
        <v>0.36133043719953478</v>
      </c>
      <c r="E3" s="4">
        <v>0.24</v>
      </c>
      <c r="F3" s="6">
        <f>E3/$E$13</f>
        <v>6.2761506276150618E-3</v>
      </c>
    </row>
    <row r="4" spans="2:7">
      <c r="B4" s="4" t="s">
        <v>1</v>
      </c>
      <c r="C4" s="13">
        <v>26.6</v>
      </c>
      <c r="D4" s="24">
        <f>C4/$C$13</f>
        <v>0.27382876437343662</v>
      </c>
      <c r="E4" s="4">
        <v>11</v>
      </c>
      <c r="F4" s="24">
        <f>E4/$E$13</f>
        <v>0.28765690376569036</v>
      </c>
    </row>
    <row r="5" spans="2:7">
      <c r="B5" s="4" t="s">
        <v>2</v>
      </c>
      <c r="C5" s="13">
        <v>18</v>
      </c>
      <c r="D5" s="25">
        <f>C5/$C$13</f>
        <v>0.18529766010232554</v>
      </c>
      <c r="E5" s="4">
        <v>12.1</v>
      </c>
      <c r="F5" s="23">
        <f>E5/$E$13</f>
        <v>0.31642259414225937</v>
      </c>
    </row>
    <row r="6" spans="2:7">
      <c r="B6" s="4" t="s">
        <v>7</v>
      </c>
      <c r="C6" s="13">
        <v>8.27</v>
      </c>
      <c r="D6" s="6">
        <f>C6/$C$13</f>
        <v>8.5133980502568443E-2</v>
      </c>
      <c r="E6" s="4">
        <v>8.44</v>
      </c>
      <c r="F6" s="25">
        <f>E6/$E$13</f>
        <v>0.22071129707112969</v>
      </c>
    </row>
    <row r="7" spans="2:7">
      <c r="B7" s="4" t="s">
        <v>3</v>
      </c>
      <c r="C7" s="13">
        <v>4.49</v>
      </c>
      <c r="D7" s="6">
        <f>C7/$C$13</f>
        <v>4.6221471881080091E-2</v>
      </c>
      <c r="E7" s="4">
        <v>0.5</v>
      </c>
      <c r="F7" s="6">
        <f>E7/$E$13</f>
        <v>1.307531380753138E-2</v>
      </c>
    </row>
    <row r="8" spans="2:7">
      <c r="B8" s="4" t="s">
        <v>6</v>
      </c>
      <c r="C8" s="13">
        <v>2.56</v>
      </c>
      <c r="D8" s="6">
        <f>C8/$C$13</f>
        <v>2.6353444992330742E-2</v>
      </c>
      <c r="E8" s="4">
        <v>2.67</v>
      </c>
      <c r="F8" s="6">
        <f>E8/$E$13</f>
        <v>6.9822175732217565E-2</v>
      </c>
    </row>
    <row r="9" spans="2:7">
      <c r="B9" s="4" t="s">
        <v>5</v>
      </c>
      <c r="C9" s="13">
        <v>1.6</v>
      </c>
      <c r="D9" s="6">
        <f>C9/$C$13</f>
        <v>1.6470903120206715E-2</v>
      </c>
      <c r="E9" s="4">
        <v>2.5299999999999998</v>
      </c>
      <c r="F9" s="6">
        <f>E9/$E$13</f>
        <v>6.6161087866108775E-2</v>
      </c>
    </row>
    <row r="10" spans="2:7">
      <c r="B10" s="4" t="s">
        <v>8</v>
      </c>
      <c r="C10" s="13">
        <v>0.32</v>
      </c>
      <c r="D10" s="6">
        <f>C10/$C$13</f>
        <v>3.2941806240413428E-3</v>
      </c>
      <c r="E10" s="4">
        <v>0.61</v>
      </c>
      <c r="F10" s="6">
        <f>E10/$E$13</f>
        <v>1.5951882845188285E-2</v>
      </c>
    </row>
    <row r="11" spans="2:7" ht="16.2" thickBot="1">
      <c r="B11" s="4" t="s">
        <v>4</v>
      </c>
      <c r="C11" s="21">
        <v>0.20100000000000001</v>
      </c>
      <c r="D11" s="19">
        <f>C11/$C$13</f>
        <v>2.0691572044759686E-3</v>
      </c>
      <c r="E11" s="22">
        <v>0.15</v>
      </c>
      <c r="F11" s="19">
        <f>E11/$E$13</f>
        <v>3.9225941422594141E-3</v>
      </c>
    </row>
    <row r="12" spans="2:7" ht="16.2" thickTop="1">
      <c r="C12" s="9"/>
      <c r="D12" s="10"/>
      <c r="E12" s="10"/>
      <c r="F12" s="10"/>
    </row>
    <row r="13" spans="2:7">
      <c r="C13" s="7">
        <f>SUM(C3:C12)</f>
        <v>97.140999999999977</v>
      </c>
      <c r="D13" s="8">
        <f>SUM(D3:D12)</f>
        <v>1.0000000000000002</v>
      </c>
      <c r="E13" s="4">
        <f>SUM(E3:E12)</f>
        <v>38.24</v>
      </c>
      <c r="F13" s="14">
        <f>SUM(F3:F12)</f>
        <v>0.99999999999999989</v>
      </c>
    </row>
    <row r="16" spans="2:7" ht="46.8">
      <c r="B16" s="1" t="s">
        <v>41</v>
      </c>
      <c r="C16" s="5" t="s">
        <v>19</v>
      </c>
      <c r="D16" s="5" t="s">
        <v>20</v>
      </c>
      <c r="E16" s="5" t="s">
        <v>21</v>
      </c>
      <c r="F16" s="5" t="s">
        <v>23</v>
      </c>
      <c r="G16" s="2" t="s">
        <v>13</v>
      </c>
    </row>
    <row r="17" spans="2:7">
      <c r="B17" s="4" t="s">
        <v>11</v>
      </c>
      <c r="C17" s="4">
        <v>5.66</v>
      </c>
      <c r="D17" s="4">
        <v>21.3</v>
      </c>
      <c r="E17" s="4">
        <f>C17+D17</f>
        <v>26.96</v>
      </c>
      <c r="F17" s="23">
        <f>E17/$E$23</f>
        <v>0.27662630822901707</v>
      </c>
      <c r="G17" s="3">
        <f>D17/E17</f>
        <v>0.7900593471810089</v>
      </c>
    </row>
    <row r="18" spans="2:7">
      <c r="B18" s="4" t="s">
        <v>12</v>
      </c>
      <c r="C18" s="4">
        <v>19.8</v>
      </c>
      <c r="D18" s="4">
        <v>4.9400000000000004</v>
      </c>
      <c r="E18" s="4">
        <f>C18+D18</f>
        <v>24.740000000000002</v>
      </c>
      <c r="F18" s="29">
        <f t="shared" ref="F18:F20" si="0">E18/$E$23</f>
        <v>0.25384773240303721</v>
      </c>
      <c r="G18" s="3">
        <f>D18/E18</f>
        <v>0.19967663702506064</v>
      </c>
    </row>
    <row r="19" spans="2:7">
      <c r="B19" s="4" t="s">
        <v>14</v>
      </c>
      <c r="C19" s="4">
        <v>5.58</v>
      </c>
      <c r="D19" s="4">
        <v>3.01</v>
      </c>
      <c r="E19" s="4">
        <f t="shared" ref="E19:E21" si="1">C19+D19</f>
        <v>8.59</v>
      </c>
      <c r="F19" s="6">
        <f t="shared" si="0"/>
        <v>8.8138723578904177E-2</v>
      </c>
      <c r="G19" s="3">
        <f>D19/E19</f>
        <v>0.35040745052386496</v>
      </c>
    </row>
    <row r="20" spans="2:7">
      <c r="B20" s="4" t="s">
        <v>15</v>
      </c>
      <c r="C20" s="4">
        <v>7.39</v>
      </c>
      <c r="D20" s="4">
        <v>3.98</v>
      </c>
      <c r="E20" s="4">
        <f t="shared" si="1"/>
        <v>11.37</v>
      </c>
      <c r="F20" s="6">
        <f t="shared" si="0"/>
        <v>0.11666324646008619</v>
      </c>
      <c r="G20" s="3">
        <f>D20/E20</f>
        <v>0.35004397537379067</v>
      </c>
    </row>
    <row r="21" spans="2:7" ht="16.2" thickBot="1">
      <c r="B21" s="4" t="s">
        <v>16</v>
      </c>
      <c r="C21" s="22">
        <v>12.4</v>
      </c>
      <c r="D21" s="22">
        <v>25.8</v>
      </c>
      <c r="E21" s="22">
        <f t="shared" si="1"/>
        <v>38.200000000000003</v>
      </c>
      <c r="F21" s="28">
        <f>D21/$E$23</f>
        <v>0.26472398932895547</v>
      </c>
      <c r="G21" s="20">
        <f>D21/E21</f>
        <v>0.67539267015706805</v>
      </c>
    </row>
    <row r="22" spans="2:7" ht="16.2" thickTop="1">
      <c r="B22" s="4"/>
      <c r="C22" s="10"/>
      <c r="D22" s="10"/>
      <c r="E22" s="10"/>
      <c r="F22" s="17">
        <f>SUM(F17:F21)</f>
        <v>1</v>
      </c>
      <c r="G22" s="18">
        <f>G25/(F25+G25)</f>
        <v>0.60574948665297734</v>
      </c>
    </row>
    <row r="23" spans="2:7">
      <c r="B23" s="4"/>
      <c r="C23" s="4">
        <f>SUM(C17:C22)</f>
        <v>50.83</v>
      </c>
      <c r="D23" s="4">
        <f>SUM(D17:D22)</f>
        <v>59.03</v>
      </c>
      <c r="E23" s="4">
        <f>D23+C23-C21</f>
        <v>97.46</v>
      </c>
      <c r="F23" s="4" t="s">
        <v>17</v>
      </c>
    </row>
    <row r="24" spans="2:7">
      <c r="B24" s="12" t="s">
        <v>24</v>
      </c>
      <c r="C24" s="12"/>
      <c r="D24" s="12"/>
      <c r="E24" s="12"/>
    </row>
    <row r="25" spans="2:7">
      <c r="F25">
        <v>38.4</v>
      </c>
      <c r="G25">
        <v>59</v>
      </c>
    </row>
  </sheetData>
  <mergeCells count="1">
    <mergeCell ref="B24:E24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>
  <dimension ref="B2:G25"/>
  <sheetViews>
    <sheetView topLeftCell="A2" workbookViewId="0">
      <selection activeCell="H25" sqref="H25"/>
    </sheetView>
  </sheetViews>
  <sheetFormatPr defaultRowHeight="15.6"/>
  <cols>
    <col min="2" max="2" width="14.296875" customWidth="1"/>
    <col min="5" max="5" width="8.796875" customWidth="1"/>
    <col min="7" max="7" width="7.796875" customWidth="1"/>
  </cols>
  <sheetData>
    <row r="2" spans="2:7" ht="46.8">
      <c r="B2" s="11" t="s">
        <v>38</v>
      </c>
      <c r="C2" s="5" t="s">
        <v>18</v>
      </c>
      <c r="D2" s="5" t="s">
        <v>22</v>
      </c>
      <c r="E2" s="16" t="s">
        <v>25</v>
      </c>
      <c r="F2" s="15" t="s">
        <v>26</v>
      </c>
    </row>
    <row r="3" spans="2:7">
      <c r="B3" s="4" t="s">
        <v>0</v>
      </c>
      <c r="C3" s="13">
        <v>34.700000000000003</v>
      </c>
      <c r="D3" s="23">
        <f>C3/$C$13</f>
        <v>0.36533237876650315</v>
      </c>
      <c r="E3" s="4">
        <v>0.24</v>
      </c>
      <c r="F3" s="6">
        <f>E3/$E$13</f>
        <v>6.2761506276150618E-3</v>
      </c>
    </row>
    <row r="4" spans="2:7">
      <c r="B4" s="4" t="s">
        <v>1</v>
      </c>
      <c r="C4" s="13">
        <v>26</v>
      </c>
      <c r="D4" s="24">
        <f>C4/$C$13</f>
        <v>0.27373607630919544</v>
      </c>
      <c r="E4" s="4">
        <v>11</v>
      </c>
      <c r="F4" s="24">
        <f>E4/$E$13</f>
        <v>0.28765690376569036</v>
      </c>
    </row>
    <row r="5" spans="2:7">
      <c r="B5" s="4" t="s">
        <v>2</v>
      </c>
      <c r="C5" s="13">
        <v>17.399999999999999</v>
      </c>
      <c r="D5" s="25">
        <f>C5/$C$13</f>
        <v>0.18319260491461539</v>
      </c>
      <c r="E5" s="4">
        <v>12.1</v>
      </c>
      <c r="F5" s="23">
        <f>E5/$E$13</f>
        <v>0.31642259414225937</v>
      </c>
    </row>
    <row r="6" spans="2:7">
      <c r="B6" s="4" t="s">
        <v>7</v>
      </c>
      <c r="C6" s="13">
        <v>8.0500000000000007</v>
      </c>
      <c r="D6" s="6">
        <f>C6/$C$13</f>
        <v>8.475290054957782E-2</v>
      </c>
      <c r="E6" s="4">
        <v>8.44</v>
      </c>
      <c r="F6" s="25">
        <f>E6/$E$13</f>
        <v>0.22071129707112969</v>
      </c>
    </row>
    <row r="7" spans="2:7">
      <c r="B7" s="4" t="s">
        <v>3</v>
      </c>
      <c r="C7" s="13">
        <v>4.32</v>
      </c>
      <c r="D7" s="6">
        <f>C7/$C$13</f>
        <v>4.548230190983555E-2</v>
      </c>
      <c r="E7" s="4">
        <v>0.5</v>
      </c>
      <c r="F7" s="6">
        <f>E7/$E$13</f>
        <v>1.307531380753138E-2</v>
      </c>
    </row>
    <row r="8" spans="2:7">
      <c r="B8" s="4" t="s">
        <v>6</v>
      </c>
      <c r="C8" s="13">
        <v>2.69</v>
      </c>
      <c r="D8" s="6">
        <f>C8/$C$13</f>
        <v>2.8321155587374448E-2</v>
      </c>
      <c r="E8" s="4">
        <v>2.67</v>
      </c>
      <c r="F8" s="6">
        <f>E8/$E$13</f>
        <v>6.9822175732217565E-2</v>
      </c>
    </row>
    <row r="9" spans="2:7">
      <c r="B9" s="4" t="s">
        <v>5</v>
      </c>
      <c r="C9" s="13">
        <v>1.36</v>
      </c>
      <c r="D9" s="6">
        <f>C9/$C$13</f>
        <v>1.4318502453096377E-2</v>
      </c>
      <c r="E9" s="4">
        <v>2.5299999999999998</v>
      </c>
      <c r="F9" s="6">
        <f>E9/$E$13</f>
        <v>6.6161087866108775E-2</v>
      </c>
    </row>
    <row r="10" spans="2:7">
      <c r="B10" s="4" t="s">
        <v>8</v>
      </c>
      <c r="C10" s="13">
        <v>0.23499999999999999</v>
      </c>
      <c r="D10" s="6">
        <f>C10/$C$13</f>
        <v>2.4741529974100355E-3</v>
      </c>
      <c r="E10" s="4">
        <v>0.61</v>
      </c>
      <c r="F10" s="6">
        <f>E10/$E$13</f>
        <v>1.5951882845188285E-2</v>
      </c>
    </row>
    <row r="11" spans="2:7" ht="16.2" thickBot="1">
      <c r="B11" s="4" t="s">
        <v>4</v>
      </c>
      <c r="C11" s="21">
        <v>0.22700000000000001</v>
      </c>
      <c r="D11" s="19">
        <f>C11/$C$13</f>
        <v>2.3899265123918218E-3</v>
      </c>
      <c r="E11" s="22">
        <v>0.15</v>
      </c>
      <c r="F11" s="19">
        <f>E11/$E$13</f>
        <v>3.9225941422594141E-3</v>
      </c>
    </row>
    <row r="12" spans="2:7" ht="16.2" thickTop="1">
      <c r="C12" s="9"/>
      <c r="D12" s="10"/>
      <c r="E12" s="10"/>
      <c r="F12" s="10"/>
    </row>
    <row r="13" spans="2:7">
      <c r="C13" s="7">
        <f>SUM(C3:C12)</f>
        <v>94.981999999999999</v>
      </c>
      <c r="D13" s="8">
        <f>SUM(D3:D12)</f>
        <v>1.0000000000000002</v>
      </c>
      <c r="E13" s="4">
        <f>SUM(E3:E12)</f>
        <v>38.24</v>
      </c>
      <c r="F13" s="14">
        <f>SUM(F3:F12)</f>
        <v>0.99999999999999989</v>
      </c>
    </row>
    <row r="16" spans="2:7" ht="46.8">
      <c r="B16" s="1" t="s">
        <v>39</v>
      </c>
      <c r="C16" s="5" t="s">
        <v>19</v>
      </c>
      <c r="D16" s="5" t="s">
        <v>20</v>
      </c>
      <c r="E16" s="5" t="s">
        <v>21</v>
      </c>
      <c r="F16" s="5" t="s">
        <v>23</v>
      </c>
      <c r="G16" s="2" t="s">
        <v>13</v>
      </c>
    </row>
    <row r="17" spans="2:7">
      <c r="B17" s="4" t="s">
        <v>11</v>
      </c>
      <c r="C17" s="4">
        <v>5.6</v>
      </c>
      <c r="D17" s="4">
        <v>21.1</v>
      </c>
      <c r="E17" s="4">
        <f>C17+D17</f>
        <v>26.700000000000003</v>
      </c>
      <c r="F17" s="23">
        <f>E17/$E$23</f>
        <v>0.28052111788190803</v>
      </c>
      <c r="G17" s="3">
        <f>D17/E17</f>
        <v>0.79026217228464413</v>
      </c>
    </row>
    <row r="18" spans="2:7">
      <c r="B18" s="4" t="s">
        <v>12</v>
      </c>
      <c r="C18" s="4">
        <v>19.100000000000001</v>
      </c>
      <c r="D18" s="4">
        <v>4.7699999999999996</v>
      </c>
      <c r="E18" s="4">
        <f>C18+D18</f>
        <v>23.87</v>
      </c>
      <c r="F18" s="25">
        <f t="shared" ref="F18:F20" si="0">E18/$E$23</f>
        <v>0.25078798066820762</v>
      </c>
      <c r="G18" s="3">
        <f>D18/E18</f>
        <v>0.19983242563887724</v>
      </c>
    </row>
    <row r="19" spans="2:7">
      <c r="B19" s="4" t="s">
        <v>14</v>
      </c>
      <c r="C19" s="4">
        <v>5.39</v>
      </c>
      <c r="D19" s="4">
        <v>2.9</v>
      </c>
      <c r="E19" s="4">
        <f t="shared" ref="E19:E21" si="1">C19+D19</f>
        <v>8.2899999999999991</v>
      </c>
      <c r="F19" s="6">
        <f t="shared" si="0"/>
        <v>8.7098129859214113E-2</v>
      </c>
      <c r="G19" s="3">
        <f>D19/E19</f>
        <v>0.34981905910735828</v>
      </c>
    </row>
    <row r="20" spans="2:7">
      <c r="B20" s="4" t="s">
        <v>15</v>
      </c>
      <c r="C20" s="4">
        <v>6.9</v>
      </c>
      <c r="D20" s="4">
        <v>3.72</v>
      </c>
      <c r="E20" s="4">
        <f t="shared" si="1"/>
        <v>10.620000000000001</v>
      </c>
      <c r="F20" s="6">
        <f t="shared" si="0"/>
        <v>0.11157806261819712</v>
      </c>
      <c r="G20" s="3">
        <f>D20/E20</f>
        <v>0.35028248587570621</v>
      </c>
    </row>
    <row r="21" spans="2:7" ht="16.2" thickBot="1">
      <c r="B21" s="4" t="s">
        <v>16</v>
      </c>
      <c r="C21" s="22">
        <v>12.4</v>
      </c>
      <c r="D21" s="22">
        <v>25.7</v>
      </c>
      <c r="E21" s="22">
        <f t="shared" si="1"/>
        <v>38.1</v>
      </c>
      <c r="F21" s="28">
        <f>D21/$E$23</f>
        <v>0.27001470897247321</v>
      </c>
      <c r="G21" s="20">
        <f>D21/E21</f>
        <v>0.67454068241469811</v>
      </c>
    </row>
    <row r="22" spans="2:7" ht="16.2" thickTop="1">
      <c r="B22" s="4"/>
      <c r="C22" s="10"/>
      <c r="D22" s="10"/>
      <c r="E22" s="10"/>
      <c r="F22" s="17">
        <f>SUM(F17:F21)</f>
        <v>1.0000000000000002</v>
      </c>
      <c r="G22" s="18">
        <f>G25/(F25+G25)</f>
        <v>0.61093585699263941</v>
      </c>
    </row>
    <row r="23" spans="2:7">
      <c r="B23" s="4"/>
      <c r="C23" s="4">
        <f>SUM(C17:C22)</f>
        <v>49.39</v>
      </c>
      <c r="D23" s="4">
        <f>SUM(D17:D22)</f>
        <v>58.19</v>
      </c>
      <c r="E23" s="4">
        <f>D23+C23-C21</f>
        <v>95.179999999999993</v>
      </c>
      <c r="F23" s="4" t="s">
        <v>17</v>
      </c>
    </row>
    <row r="24" spans="2:7">
      <c r="B24" s="12" t="s">
        <v>24</v>
      </c>
      <c r="C24" s="12"/>
      <c r="D24" s="12"/>
      <c r="E24" s="12"/>
    </row>
    <row r="25" spans="2:7">
      <c r="F25">
        <v>37</v>
      </c>
      <c r="G25">
        <v>58.1</v>
      </c>
    </row>
  </sheetData>
  <mergeCells count="1">
    <mergeCell ref="B24:E24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>
  <dimension ref="B2:G25"/>
  <sheetViews>
    <sheetView topLeftCell="A3" workbookViewId="0">
      <selection activeCell="G26" sqref="G26"/>
    </sheetView>
  </sheetViews>
  <sheetFormatPr defaultRowHeight="15.6"/>
  <cols>
    <col min="2" max="2" width="14.296875" customWidth="1"/>
    <col min="5" max="5" width="8.796875" customWidth="1"/>
    <col min="7" max="7" width="7.796875" customWidth="1"/>
  </cols>
  <sheetData>
    <row r="2" spans="2:7" ht="46.8">
      <c r="B2" s="11" t="s">
        <v>36</v>
      </c>
      <c r="C2" s="5" t="s">
        <v>18</v>
      </c>
      <c r="D2" s="5" t="s">
        <v>22</v>
      </c>
      <c r="E2" s="16" t="s">
        <v>25</v>
      </c>
      <c r="F2" s="15" t="s">
        <v>26</v>
      </c>
    </row>
    <row r="3" spans="2:7">
      <c r="B3" s="4" t="s">
        <v>0</v>
      </c>
      <c r="C3" s="13">
        <v>35.299999999999997</v>
      </c>
      <c r="D3" s="23">
        <f>C3/$C$13</f>
        <v>0.36281785104939668</v>
      </c>
      <c r="E3" s="4">
        <v>0.24</v>
      </c>
      <c r="F3" s="6">
        <f>E3/$E$13</f>
        <v>6.2761506276150618E-3</v>
      </c>
    </row>
    <row r="4" spans="2:7">
      <c r="B4" s="4" t="s">
        <v>1</v>
      </c>
      <c r="C4" s="13">
        <v>24.9</v>
      </c>
      <c r="D4" s="24">
        <f>C4/$C$13</f>
        <v>0.25592533969206732</v>
      </c>
      <c r="E4" s="4">
        <v>11</v>
      </c>
      <c r="F4" s="24">
        <f>E4/$E$13</f>
        <v>0.28765690376569036</v>
      </c>
    </row>
    <row r="5" spans="2:7">
      <c r="B5" s="4" t="s">
        <v>2</v>
      </c>
      <c r="C5" s="13">
        <v>19.7</v>
      </c>
      <c r="D5" s="25">
        <f>C5/$C$13</f>
        <v>0.20247908401340267</v>
      </c>
      <c r="E5" s="4">
        <v>12.1</v>
      </c>
      <c r="F5" s="23">
        <f>E5/$E$13</f>
        <v>0.31642259414225937</v>
      </c>
    </row>
    <row r="6" spans="2:7">
      <c r="B6" s="4" t="s">
        <v>7</v>
      </c>
      <c r="C6" s="13">
        <v>8.26</v>
      </c>
      <c r="D6" s="6">
        <f>C6/$C$13</f>
        <v>8.4897321520340407E-2</v>
      </c>
      <c r="E6" s="4">
        <v>8.44</v>
      </c>
      <c r="F6" s="25">
        <f>E6/$E$13</f>
        <v>0.22071129707112969</v>
      </c>
    </row>
    <row r="7" spans="2:7">
      <c r="B7" s="4" t="s">
        <v>3</v>
      </c>
      <c r="C7" s="13">
        <v>4.41</v>
      </c>
      <c r="D7" s="6">
        <f>C7/$C$13</f>
        <v>4.5326536065944459E-2</v>
      </c>
      <c r="E7" s="4">
        <v>0.5</v>
      </c>
      <c r="F7" s="6">
        <f>E7/$E$13</f>
        <v>1.307531380753138E-2</v>
      </c>
    </row>
    <row r="8" spans="2:7">
      <c r="B8" s="4" t="s">
        <v>6</v>
      </c>
      <c r="C8" s="13">
        <v>3.17</v>
      </c>
      <c r="D8" s="6">
        <f>C8/$C$13</f>
        <v>3.2581659711801346E-2</v>
      </c>
      <c r="E8" s="4">
        <v>2.67</v>
      </c>
      <c r="F8" s="6">
        <f>E8/$E$13</f>
        <v>6.9822175732217565E-2</v>
      </c>
    </row>
    <row r="9" spans="2:7">
      <c r="B9" s="4" t="s">
        <v>5</v>
      </c>
      <c r="C9" s="13">
        <v>1.17</v>
      </c>
      <c r="D9" s="6">
        <f>C9/$C$13</f>
        <v>1.2025407527699549E-2</v>
      </c>
      <c r="E9" s="4">
        <v>2.5299999999999998</v>
      </c>
      <c r="F9" s="6">
        <f>E9/$E$13</f>
        <v>6.6161087866108775E-2</v>
      </c>
    </row>
    <row r="10" spans="2:7">
      <c r="B10" s="4" t="s">
        <v>8</v>
      </c>
      <c r="C10" s="13">
        <v>0.158</v>
      </c>
      <c r="D10" s="6">
        <f>C10/$C$13</f>
        <v>1.6239439225440419E-3</v>
      </c>
      <c r="E10" s="4">
        <v>0.61</v>
      </c>
      <c r="F10" s="6">
        <f>E10/$E$13</f>
        <v>1.5951882845188285E-2</v>
      </c>
    </row>
    <row r="11" spans="2:7" ht="16.2" thickBot="1">
      <c r="B11" s="4" t="s">
        <v>4</v>
      </c>
      <c r="C11" s="21">
        <v>0.22600000000000001</v>
      </c>
      <c r="D11" s="19">
        <f>C11/$C$13</f>
        <v>2.3228564968035027E-3</v>
      </c>
      <c r="E11" s="22">
        <v>0.15</v>
      </c>
      <c r="F11" s="19">
        <f>E11/$E$13</f>
        <v>3.9225941422594141E-3</v>
      </c>
    </row>
    <row r="12" spans="2:7" ht="16.2" thickTop="1">
      <c r="C12" s="9"/>
      <c r="D12" s="10"/>
      <c r="E12" s="10"/>
      <c r="F12" s="10"/>
    </row>
    <row r="13" spans="2:7">
      <c r="C13" s="7">
        <f>SUM(C3:C12)</f>
        <v>97.293999999999997</v>
      </c>
      <c r="D13" s="8">
        <f>SUM(D3:D12)</f>
        <v>1</v>
      </c>
      <c r="E13" s="4">
        <f>SUM(E3:E12)</f>
        <v>38.24</v>
      </c>
      <c r="F13" s="14">
        <f>SUM(F3:F12)</f>
        <v>0.99999999999999989</v>
      </c>
    </row>
    <row r="16" spans="2:7" ht="46.8">
      <c r="B16" s="1" t="s">
        <v>37</v>
      </c>
      <c r="C16" s="5" t="s">
        <v>19</v>
      </c>
      <c r="D16" s="5" t="s">
        <v>20</v>
      </c>
      <c r="E16" s="5" t="s">
        <v>21</v>
      </c>
      <c r="F16" s="5" t="s">
        <v>23</v>
      </c>
      <c r="G16" s="2" t="s">
        <v>13</v>
      </c>
    </row>
    <row r="17" spans="2:7">
      <c r="B17" s="4" t="s">
        <v>11</v>
      </c>
      <c r="C17" s="4">
        <v>6.76</v>
      </c>
      <c r="D17" s="4">
        <v>20.3</v>
      </c>
      <c r="E17" s="4">
        <f>C17+D17</f>
        <v>27.060000000000002</v>
      </c>
      <c r="F17" s="23">
        <f>E17/$E$23</f>
        <v>0.27808036173055184</v>
      </c>
      <c r="G17" s="3">
        <f>D17/E17</f>
        <v>0.75018477457501842</v>
      </c>
    </row>
    <row r="18" spans="2:7">
      <c r="B18" s="4" t="s">
        <v>12</v>
      </c>
      <c r="C18" s="4">
        <v>18.899999999999999</v>
      </c>
      <c r="D18" s="4">
        <v>4.72</v>
      </c>
      <c r="E18" s="4">
        <f>C18+D18</f>
        <v>23.619999999999997</v>
      </c>
      <c r="F18" s="24">
        <f t="shared" ref="F18:F20" si="0">E18/$E$23</f>
        <v>0.24272942143664575</v>
      </c>
      <c r="G18" s="3">
        <f>D18/E18</f>
        <v>0.19983065198983913</v>
      </c>
    </row>
    <row r="19" spans="2:7">
      <c r="B19" s="4" t="s">
        <v>14</v>
      </c>
      <c r="C19" s="4">
        <v>6.87</v>
      </c>
      <c r="D19" s="4">
        <v>1.72</v>
      </c>
      <c r="E19" s="4">
        <f t="shared" ref="E19:E21" si="1">C19+D19</f>
        <v>8.59</v>
      </c>
      <c r="F19" s="6">
        <f t="shared" si="0"/>
        <v>8.8274586373445679E-2</v>
      </c>
      <c r="G19" s="3">
        <f>D19/E19</f>
        <v>0.20023282887077998</v>
      </c>
    </row>
    <row r="20" spans="2:7">
      <c r="B20" s="4" t="s">
        <v>15</v>
      </c>
      <c r="C20" s="4">
        <v>9.15</v>
      </c>
      <c r="D20" s="4">
        <v>2.29</v>
      </c>
      <c r="E20" s="4">
        <f t="shared" si="1"/>
        <v>11.440000000000001</v>
      </c>
      <c r="F20" s="6">
        <f t="shared" si="0"/>
        <v>0.1175624293495016</v>
      </c>
      <c r="G20" s="3">
        <f>D20/E20</f>
        <v>0.20017482517482516</v>
      </c>
    </row>
    <row r="21" spans="2:7" ht="16.2" thickBot="1">
      <c r="B21" s="4" t="s">
        <v>16</v>
      </c>
      <c r="C21" s="22">
        <v>12.6</v>
      </c>
      <c r="D21" s="22">
        <v>26.6</v>
      </c>
      <c r="E21" s="22">
        <f t="shared" si="1"/>
        <v>39.200000000000003</v>
      </c>
      <c r="F21" s="26">
        <f>D21/$E$23</f>
        <v>0.27335320110985512</v>
      </c>
      <c r="G21" s="20">
        <f>D21/E21</f>
        <v>0.6785714285714286</v>
      </c>
    </row>
    <row r="22" spans="2:7" ht="16.2" thickTop="1">
      <c r="B22" s="4"/>
      <c r="C22" s="10"/>
      <c r="D22" s="10"/>
      <c r="E22" s="10"/>
      <c r="F22" s="17">
        <f>SUM(F17:F21)</f>
        <v>1</v>
      </c>
      <c r="G22" s="18">
        <f>G25/(F25+G25)</f>
        <v>0.5714285714285714</v>
      </c>
    </row>
    <row r="23" spans="2:7">
      <c r="B23" s="4"/>
      <c r="C23" s="4">
        <f>SUM(C17:C22)</f>
        <v>54.279999999999994</v>
      </c>
      <c r="D23" s="4">
        <f>SUM(D17:D22)</f>
        <v>55.629999999999995</v>
      </c>
      <c r="E23" s="4">
        <f>D23+C23-C21</f>
        <v>97.31</v>
      </c>
      <c r="F23" s="4" t="s">
        <v>17</v>
      </c>
    </row>
    <row r="24" spans="2:7">
      <c r="B24" s="12" t="s">
        <v>24</v>
      </c>
      <c r="C24" s="12"/>
      <c r="D24" s="12"/>
      <c r="E24" s="12"/>
    </row>
    <row r="25" spans="2:7">
      <c r="F25">
        <v>41.7</v>
      </c>
      <c r="G25">
        <v>55.6</v>
      </c>
    </row>
  </sheetData>
  <mergeCells count="1">
    <mergeCell ref="B24:E24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Summary</vt:lpstr>
      <vt:lpstr>2018</vt:lpstr>
      <vt:lpstr>2017</vt:lpstr>
      <vt:lpstr>2016</vt:lpstr>
      <vt:lpstr>2015</vt:lpstr>
      <vt:lpstr>2014</vt:lpstr>
      <vt:lpstr>2013</vt:lpstr>
      <vt:lpstr>2012</vt:lpstr>
      <vt:lpstr>2011</vt:lpstr>
      <vt:lpstr>2010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romerrr</dc:creator>
  <cp:lastModifiedBy>romerrr</cp:lastModifiedBy>
  <dcterms:created xsi:type="dcterms:W3CDTF">2020-02-26T05:08:12Z</dcterms:created>
  <dcterms:modified xsi:type="dcterms:W3CDTF">2020-02-26T17:01:11Z</dcterms:modified>
</cp:coreProperties>
</file>